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bookViews>
    <workbookView xWindow="0" yWindow="0" windowWidth="0" windowHeight="0"/>
  </bookViews>
  <sheets>
    <sheet name="Rekapitulace stavby" sheetId="1" r:id="rId1"/>
    <sheet name="D 19-006-2 - Dočasné zaj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 19-006-2 - Dočasné zaji...'!$C$124:$K$265</definedName>
    <definedName name="_xlnm.Print_Area" localSheetId="1">'D 19-006-2 - Dočasné zaji...'!$C$4:$J$39,'D 19-006-2 - Dočasné zaji...'!$C$50:$J$76,'D 19-006-2 - Dočasné zaji...'!$C$82:$J$106,'D 19-006-2 - Dočasné zaji...'!$C$112:$K$265</definedName>
    <definedName name="_xlnm.Print_Titles" localSheetId="1">'D 19-006-2 - Dočasné zaji...'!$124:$124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1"/>
  <c r="BH261"/>
  <c r="BG261"/>
  <c r="BF261"/>
  <c r="T261"/>
  <c r="T260"/>
  <c r="T259"/>
  <c r="R261"/>
  <c r="R260"/>
  <c r="R259"/>
  <c r="P261"/>
  <c r="P260"/>
  <c r="P259"/>
  <c r="BI246"/>
  <c r="BH246"/>
  <c r="BG246"/>
  <c r="BF246"/>
  <c r="T246"/>
  <c r="R246"/>
  <c r="P246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09"/>
  <c r="BH209"/>
  <c r="BG209"/>
  <c r="BF209"/>
  <c r="T209"/>
  <c r="T193"/>
  <c r="R209"/>
  <c r="R193"/>
  <c r="P209"/>
  <c r="P193"/>
  <c r="BI199"/>
  <c r="BH199"/>
  <c r="BG199"/>
  <c r="BF199"/>
  <c r="T199"/>
  <c r="R199"/>
  <c r="P199"/>
  <c r="BI194"/>
  <c r="BH194"/>
  <c r="BG194"/>
  <c r="BF194"/>
  <c r="T194"/>
  <c r="R194"/>
  <c r="P194"/>
  <c r="BI179"/>
  <c r="BH179"/>
  <c r="BG179"/>
  <c r="BF179"/>
  <c r="T179"/>
  <c r="R179"/>
  <c r="P179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T152"/>
  <c r="R153"/>
  <c r="R152"/>
  <c r="P153"/>
  <c r="P152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115"/>
  <c i="1" r="L90"/>
  <c r="AM90"/>
  <c r="AM89"/>
  <c r="L89"/>
  <c r="AM87"/>
  <c r="L87"/>
  <c r="L85"/>
  <c r="L84"/>
  <c i="2" r="BK261"/>
  <c r="J236"/>
  <c r="BK231"/>
  <c r="J231"/>
  <c r="BK227"/>
  <c r="BK143"/>
  <c r="BK139"/>
  <c r="J139"/>
  <c r="BK135"/>
  <c r="J135"/>
  <c r="BK130"/>
  <c r="J130"/>
  <c r="BK127"/>
  <c r="J127"/>
  <c r="J261"/>
  <c i="1" r="AS94"/>
  <c i="2" r="J246"/>
  <c r="BK236"/>
  <c r="BK158"/>
  <c r="J158"/>
  <c r="BK153"/>
  <c r="J153"/>
  <c r="J143"/>
  <c r="BK246"/>
  <c r="J227"/>
  <c r="BK223"/>
  <c r="J223"/>
  <c r="BK209"/>
  <c r="J209"/>
  <c r="BK199"/>
  <c r="J199"/>
  <c r="BK194"/>
  <c r="J194"/>
  <c r="BK179"/>
  <c r="J179"/>
  <c r="BK169"/>
  <c r="J169"/>
  <c r="BK163"/>
  <c r="J163"/>
  <c l="1" r="BK126"/>
  <c r="P126"/>
  <c r="R126"/>
  <c r="T126"/>
  <c r="BK134"/>
  <c r="J134"/>
  <c r="J99"/>
  <c r="P134"/>
  <c r="R134"/>
  <c r="T134"/>
  <c r="BK157"/>
  <c r="J157"/>
  <c r="J101"/>
  <c r="P157"/>
  <c r="R157"/>
  <c r="T157"/>
  <c r="P222"/>
  <c r="T222"/>
  <c r="R222"/>
  <c r="BK222"/>
  <c r="J222"/>
  <c r="J103"/>
  <c r="BE163"/>
  <c r="BE169"/>
  <c r="BE179"/>
  <c r="BE194"/>
  <c r="BE199"/>
  <c r="BE209"/>
  <c r="BE223"/>
  <c r="BE227"/>
  <c r="BE231"/>
  <c r="BK152"/>
  <c r="J152"/>
  <c r="J100"/>
  <c r="BK193"/>
  <c r="J193"/>
  <c r="J102"/>
  <c r="BK260"/>
  <c r="BK259"/>
  <c r="J259"/>
  <c r="J104"/>
  <c r="BE143"/>
  <c r="BE153"/>
  <c r="BE158"/>
  <c r="BE246"/>
  <c r="BE236"/>
  <c r="BE261"/>
  <c r="E85"/>
  <c r="J89"/>
  <c r="F91"/>
  <c r="J91"/>
  <c r="F92"/>
  <c r="J92"/>
  <c r="BE127"/>
  <c r="BE130"/>
  <c r="BE135"/>
  <c r="BE139"/>
  <c r="F37"/>
  <c i="1" r="BD95"/>
  <c r="BD94"/>
  <c r="W33"/>
  <c i="2" r="F34"/>
  <c i="1" r="BA95"/>
  <c r="BA94"/>
  <c r="W30"/>
  <c i="2" r="J34"/>
  <c i="1" r="AW95"/>
  <c i="2" r="F35"/>
  <c i="1" r="BB95"/>
  <c r="BB94"/>
  <c r="W31"/>
  <c i="2" r="F36"/>
  <c i="1" r="BC95"/>
  <c r="BC94"/>
  <c r="W32"/>
  <c i="2" l="1" r="R133"/>
  <c r="R125"/>
  <c r="P133"/>
  <c r="P125"/>
  <c i="1" r="AU95"/>
  <c i="2" r="T133"/>
  <c r="T125"/>
  <c r="J126"/>
  <c r="J97"/>
  <c r="BK133"/>
  <c r="J133"/>
  <c r="J98"/>
  <c r="J260"/>
  <c r="J105"/>
  <c i="1" r="AU94"/>
  <c r="AX94"/>
  <c r="AY94"/>
  <c i="2" r="F33"/>
  <c i="1" r="AZ95"/>
  <c r="AZ94"/>
  <c r="W29"/>
  <c r="AW94"/>
  <c r="AK30"/>
  <c i="2" r="J33"/>
  <c i="1" r="AV95"/>
  <c r="AT95"/>
  <c i="2" l="1" r="BK125"/>
  <c r="J125"/>
  <c r="J96"/>
  <c i="1" r="AV94"/>
  <c r="AK29"/>
  <c i="2" l="1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<sst xmlns="http://schemas.openxmlformats.org/spreadsheetml/2006/main">
  <si>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</si>
  <si>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</si>
  <si>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</si>
  <si>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</si>
  <si>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</si>
  <si>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{5c8d52a2-e03a-4ef3-85b8-6063279ab43e}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</si>
  <si>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</si>
  <si>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</si>
  <si>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</si>
  <si>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</si>
  <si>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</si>
  <si>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</si>
  <si>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</si>
  <si>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</si>
  <si>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D19-006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</si>
  <si>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</si>
  <si>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</si>
  <si>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II/240 ČERNÝ VŮL</t>
  </si>
  <si>
    <t>KSO:</t>
  </si>
  <si>
    <t>CC-CZ:</t>
  </si>
  <si>
    <t>Místo:</t>
  </si>
  <si>
    <t xml:space="preserve"> </t>
  </si>
  <si>
    <t>Datum:</t>
  </si>
  <si>
    <t>31. 3. 2020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</si>
  <si>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</si>
  <si>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</si>
  <si>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</si>
  <si>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</si>
  <si>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</si>
  <si>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</si>
  <si>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</si>
  <si>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</si>
  <si>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</si>
  <si>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</si>
  <si>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</si>
  <si>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</si>
  <si>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</si>
  <si>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</si>
  <si>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</si>
  <si>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</si>
  <si>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</si>
  <si>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</si>
  <si>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</si>
  <si>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</si>
  <si>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</si>
  <si>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</si>
  <si>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</si>
  <si>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</si>
  <si>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</si>
  <si>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</si>
  <si>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</si>
  <si>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</si>
  <si>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</si>
  <si>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</si>
  <si>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</si>
  <si>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</si>
  <si>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</si>
  <si>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</si>
  <si>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</si>
  <si>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</si>
  <si>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</si>
  <si>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</si>
  <si>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</si>
  <si>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</si>
  <si>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</si>
  <si>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</si>
  <si>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</si>
  <si>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</si>
  <si>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</si>
  <si>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</si>
  <si>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</si>
  <si>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</si>
  <si>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</si>
  <si>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</si>
  <si>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</si>
  <si>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</si>
  <si>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</si>
  <si>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</si>
  <si>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 19-006-2</t>
  </si>
  <si>
    <t>Dočasné zajištění stability stěny</t>
  </si>
  <si>
    <t>STA</t>
  </si>
  <si>
    <t>1</t>
  </si>
  <si>
    <t>{90256100-f0c0-4fac-afdf-bdb5824bda70}</t>
  </si>
  <si>
    <t>2</t>
  </si>
  <si>
    <t>KRYCÍ LIST SOUPISU PRACÍ</t>
  </si>
  <si>
    <t>Objekt:</t>
  </si>
  <si>
    <t>D 19-006-2 - Dočasné zajištění stability stěny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</si>
  <si>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</si>
  <si>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</si>
  <si>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</si>
  <si>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</si>
  <si>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</si>
  <si>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</si>
  <si>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</si>
  <si>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</si>
  <si>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</si>
  <si>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</si>
  <si>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</si>
  <si>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</si>
  <si>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</si>
  <si>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762 - Konstrukce tesařské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</si>
  <si>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</si>
  <si>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</si>
  <si>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</si>
  <si>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</si>
  <si>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</si>
  <si>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</si>
  <si>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</si>
  <si>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</si>
  <si>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</si>
  <si>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</si>
  <si>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</si>
  <si>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</si>
  <si>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</si>
  <si>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</si>
  <si>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</si>
  <si>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</si>
  <si>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014101</t>
  </si>
  <si>
    <t>POPLATKY ZA SKLÁDKU</t>
  </si>
  <si>
    <t>M3</t>
  </si>
  <si>
    <t>OTSKP 2019</t>
  </si>
  <si>
    <t>4</t>
  </si>
  <si>
    <t>2071103247</t>
  </si>
  <si>
    <t>PSC</t>
  </si>
  <si>
    <t>Poznámka k souboru cen:_x000d_
zahrnuje veškeré poplatky provozovateli skládky související s uložením odpadu na skládce.</t>
  </si>
  <si>
    <t>VV</t>
  </si>
  <si>
    <t>1,5+3,5+5,202</t>
  </si>
  <si>
    <t>17</t>
  </si>
  <si>
    <t>02720</t>
  </si>
  <si>
    <t>POMOC PRÁCE ZŘÍZ NEBO ZAJIŠŤ REGULACI A OCHRANU DOPRAVY</t>
  </si>
  <si>
    <t>kpl</t>
  </si>
  <si>
    <t>74073882</t>
  </si>
  <si>
    <t>zajištění DIO včetně projektu a projednání</t>
  </si>
  <si>
    <t>HSV</t>
  </si>
  <si>
    <t>Práce a dodávky HSV</t>
  </si>
  <si>
    <t>Zemní práce</t>
  </si>
  <si>
    <t>11120</t>
  </si>
  <si>
    <t>ODSTRANĚNÍ KŘOVIN</t>
  </si>
  <si>
    <t>M2</t>
  </si>
  <si>
    <t>-975207412</t>
  </si>
  <si>
    <t>Poznámka k souboru cen:_x000d_
odstranění křovin a stromů do průměru 100 mm doprava dřevin bez ohledu na vzdálenost spálení na hromadách nebo štěpkování</t>
  </si>
  <si>
    <t xml:space="preserve">součet ploch při zdech L1,L2, P2 a P3; </t>
  </si>
  <si>
    <t>83,2+6,8+106,4+6,5+89,8</t>
  </si>
  <si>
    <t>3</t>
  </si>
  <si>
    <t>17481</t>
  </si>
  <si>
    <t>ZÁSYP JAM A RÝH Z NAKUPOVANÝCH MATERIÁLŮ</t>
  </si>
  <si>
    <t>1895139468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</si>
  <si>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</si>
  <si>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doplnění materiálu za rubem pažin na úseku zdi P1, výška x šířka x hloubka;</t>
  </si>
  <si>
    <t xml:space="preserve"> 2,0*2,6*0,4</t>
  </si>
  <si>
    <t>18010</t>
  </si>
  <si>
    <t>VŠEOBECNÉ ÚPRAVY ZASTAVĚNÉHO ÚZEMÍ</t>
  </si>
  <si>
    <t>1841631713</t>
  </si>
  <si>
    <t>Poznámka k souboru cen:_x000d_
Všeobecné úpravy musí zahrnovat úpravu území po uskutečnění stavby, tak jak je požadováno v zadávací dokumentaci s výjimkou těch prací, pro které jsou uvedeny samostatné položky.</t>
  </si>
  <si>
    <t xml:space="preserve">položka zahrnuje skupiny činností F a G, vyčištění prostoru mezi betonovým svodidlem od vegetace a nečistot, odstranění vegetace z korun zdí </t>
  </si>
  <si>
    <t>součet ploch při úsechí L1, L2, P1, P2, P3 a P4</t>
  </si>
  <si>
    <t>činnost F</t>
  </si>
  <si>
    <t>58 + 119</t>
  </si>
  <si>
    <t>činnost G</t>
  </si>
  <si>
    <t>59,3+31,1+34,5+76,7+22,5+11</t>
  </si>
  <si>
    <t>Součet</t>
  </si>
  <si>
    <t>Zakládání</t>
  </si>
  <si>
    <t>5</t>
  </si>
  <si>
    <t>22695A</t>
  </si>
  <si>
    <t>VÝDŘEVA ZÁPOROVÉHO PAŽENÍ DOČASNÁ (PLOCHA)</t>
  </si>
  <si>
    <t>-272911519</t>
  </si>
  <si>
    <t>Poznámka k souboru cen:_x000d_
položka zahrnuje osazení pažin bez ohledu na druh, jejich opotřebení a jejich odstranění</t>
  </si>
  <si>
    <t>výška x šířka x hloubka;</t>
  </si>
  <si>
    <t>2*2,2</t>
  </si>
  <si>
    <t>Svislé a kompletní konstrukce</t>
  </si>
  <si>
    <t>6</t>
  </si>
  <si>
    <t>327212</t>
  </si>
  <si>
    <t>ZDI OPĚRNÉ, ZÁRUBNÍ, NÁBŘEŽNÍ Z LOMOVÉHO KAMENE NA MC</t>
  </si>
  <si>
    <t>-1845792639</t>
  </si>
  <si>
    <t>Poznámka k souboru cen:_x000d_
položka zahrnuje dodávku a osazení lomového kamene, jeho výběr a případnou úpravu, dodávku předepsané malty, spárování.</t>
  </si>
  <si>
    <t>dozdění/plombování - chybějící materiál, včetně aktivace expanzní maltou a vyklínkování</t>
  </si>
  <si>
    <t>úsek P1</t>
  </si>
  <si>
    <t>7</t>
  </si>
  <si>
    <t>327215</t>
  </si>
  <si>
    <t>PŘEZDĚNÍ ZDÍ Z KAMENNÉHO ZDIVA</t>
  </si>
  <si>
    <t>-807796428</t>
  </si>
  <si>
    <t>Poznámka k souboru cen:_x000d_
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</si>
  <si>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5% celkové plochy pohledu zdi; procenta/100 x plocha pohledu x hloubka přezdění</t>
  </si>
  <si>
    <t>včetně aktivace expanzní maltou a vyklínkování</t>
  </si>
  <si>
    <t>0,05*204*0,6</t>
  </si>
  <si>
    <t>8</t>
  </si>
  <si>
    <t>32723</t>
  </si>
  <si>
    <t>ZDI OPĚR, ZÁRUB, NÁBŘEŽ Z CIHEL PÁLENÝCH</t>
  </si>
  <si>
    <t>-53398223</t>
  </si>
  <si>
    <t xml:space="preserve">Poznámka k souboru cen:_x000d_
Položka zahrnuje veškerý materiál, výrobky a polotovary, včetně mimostaveništní a vnitrostaveništní dopravy (rovněž přesuny), včetně naložení a složení, případně s uložením. </t>
  </si>
  <si>
    <t>Dozdění/plombování - chybějící materiál, včetně aktivace expanzní maltou a vyklínkování</t>
  </si>
  <si>
    <t>1,3</t>
  </si>
  <si>
    <t>parapetní zídky úseku P4; 1/2 plocha parapetní zíkdy v řezu x součet délek</t>
  </si>
  <si>
    <t>0,36/2*(5+9)</t>
  </si>
  <si>
    <t>parapetní zídky úseku L3; 1/2 plocha parapetní zíkdy v řezu x součet délek</t>
  </si>
  <si>
    <t>0,48/2*(5+5+3)</t>
  </si>
  <si>
    <t>9</t>
  </si>
  <si>
    <t>32723 R</t>
  </si>
  <si>
    <t>-421697244</t>
  </si>
  <si>
    <t xml:space="preserve">přezdění  z původních materiálů</t>
  </si>
  <si>
    <t xml:space="preserve">úsek P1 </t>
  </si>
  <si>
    <t>2% celkové plochy pohledu zdi; procenta/100 x plocha pohledu x hloubka přezdění</t>
  </si>
  <si>
    <t>0,02*204*0,6</t>
  </si>
  <si>
    <t>úsek P4</t>
  </si>
  <si>
    <t>15% celkového objemu parapetních zídek; procenta/100 x plocha v řezu x délka úseku</t>
  </si>
  <si>
    <t>0,15*57*0,36</t>
  </si>
  <si>
    <t>úsek L3</t>
  </si>
  <si>
    <t>10% celkového objemu parapetních zídek; procenta/100 x plocha v řezu x délka úseku</t>
  </si>
  <si>
    <t>0,1*117*0,48</t>
  </si>
  <si>
    <t>Úpravy povrchů, podlahy a osazování výplní</t>
  </si>
  <si>
    <t>10</t>
  </si>
  <si>
    <t>624451 R</t>
  </si>
  <si>
    <t>ÚPRAVA POVRCHŮ VNĚJŠ KONSTR ZDĚNÝCH OMÍT CEMENT BEZ VLOŽKY</t>
  </si>
  <si>
    <t>1567986840</t>
  </si>
  <si>
    <t>Poznámka k souboru cen:_x000d_
položka zahrnuje: dodávku veškerého materiálu potřebného pro předepsanou úpravu v předepsané kvalitě nutné vyspravení podkladu, případně zatření spar zdiva položení vrstvy v předepsané tloušťce potřebná lešení a podpěrné konstrukce</t>
  </si>
  <si>
    <t>typ činnosti E</t>
  </si>
  <si>
    <t>usek L1 a L2 součet délek stěn * výška * odhad tl. , včetně přípravy podkladu</t>
  </si>
  <si>
    <t>(40+44)*0,2*0,2</t>
  </si>
  <si>
    <t>11</t>
  </si>
  <si>
    <t>62447</t>
  </si>
  <si>
    <t>ÚPRAVA POVRCHŮ VNĚJŠ KONSTR ZDĚNÝCH OMÍT Z MALTY ZVLÁŠTNÍ</t>
  </si>
  <si>
    <t>2029743651</t>
  </si>
  <si>
    <t>Stabilizační stěrka parapetních zídek úseků L3 a P4</t>
  </si>
  <si>
    <t>35% celkové plochy povrchu parapetních zídek; procenta/100 x délka úseku x obvod zídky</t>
  </si>
  <si>
    <t>0,35*117*2,2</t>
  </si>
  <si>
    <t>50% celkové plochy povrchu parapetních zídek; procenta/100 x délka úseku x obvod zídky</t>
  </si>
  <si>
    <t>0,50*57*1,8</t>
  </si>
  <si>
    <t>12</t>
  </si>
  <si>
    <t>62747</t>
  </si>
  <si>
    <t>SPÁROVÁNÍ STARÉHO ZDIVA ZVLÁŠT MALTOU</t>
  </si>
  <si>
    <t>2013617151</t>
  </si>
  <si>
    <t>Poznámka k souboru cen:_x000d_
položka zahrnuje: dodávku veškerého materiálu potřebného pro předepsanou úpravu v předepsané kvalitě vyčištění spar (vyškrábání), vypláchnutí spar vodou, očištění povrchu spárování odklizení suti a přebytečného materiálu potřebná lešení</t>
  </si>
  <si>
    <t>Položka zahrnuje spárování a hloubkové spárování narušeného zdiva</t>
  </si>
  <si>
    <t>30% celkové plochy pohledu zdi; procenta/100 x plocha</t>
  </si>
  <si>
    <t>0,3*204</t>
  </si>
  <si>
    <t>parapetní zídka L3</t>
  </si>
  <si>
    <t>40% celkové plochy ; procenta/100 x délka úseku x obvod par. zídky</t>
  </si>
  <si>
    <t>0,4*117*2,2</t>
  </si>
  <si>
    <t>parapetní zídka P4</t>
  </si>
  <si>
    <t>50% celkové plochy ; procenta/100 x délka úseku x obvod par. zídky</t>
  </si>
  <si>
    <t>0,5*57*1,8</t>
  </si>
  <si>
    <t>Ostatní konstrukce a práce, bourání</t>
  </si>
  <si>
    <t>18</t>
  </si>
  <si>
    <t>911CA2</t>
  </si>
  <si>
    <t>SVODIDLO BETON, ÚROVEŇ ZADRŽ N2 VÝŠ 0,8M - MONTÁŽ S PŘESUNEM (BEZ DODÁVKY)</t>
  </si>
  <si>
    <t>M</t>
  </si>
  <si>
    <t>-2098660006</t>
  </si>
  <si>
    <t>Poznámka k souboru cen:_x000d_
položka zahrnuje: - dopravu demontovaného zařízení z dočasné skládky - jeho montáž a osazení na určeném místě - nutnou opravu poškozených částí - případnou náhradu zničených částí nezahrnuje podkladní vrstvu</t>
  </si>
  <si>
    <t xml:space="preserve">znovuosazení svodidla </t>
  </si>
  <si>
    <t>30</t>
  </si>
  <si>
    <t>19</t>
  </si>
  <si>
    <t>911CA3</t>
  </si>
  <si>
    <t>SVODIDLO BETON, ÚROVEŇ ZADRŽ N2 VÝŠ 0,8M - DEMONTÁŽ S PŘESUNEM</t>
  </si>
  <si>
    <t>1550880752</t>
  </si>
  <si>
    <t>Poznámka k souboru cen:_x000d_
položka zahrnuje: - demontáž a odstranění zařízení - jeho odvoz na předepsané místo</t>
  </si>
  <si>
    <t xml:space="preserve">demontáž svodidla k dalšímu použití </t>
  </si>
  <si>
    <t>13</t>
  </si>
  <si>
    <t>96713</t>
  </si>
  <si>
    <t>VYBOURÁNÍ ČÁSTÍ KONSTRUKCÍ KAMENNÝCH NA MC</t>
  </si>
  <si>
    <t>1656332601</t>
  </si>
  <si>
    <t>Poznámka k souboru cen:_x000d_
položka zahrnuje: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</si>
  <si>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Mechanické odstranění narušeného zdiva, Položka zahrnuje znovu nepoužitelné vybourané zdivo</t>
  </si>
  <si>
    <t>1,5</t>
  </si>
  <si>
    <t>14</t>
  </si>
  <si>
    <t>96714</t>
  </si>
  <si>
    <t>VYBOURÁNÍ ČÁSTÍ KONSTRUKCÍ Z CIHEL A TVÁRNIC</t>
  </si>
  <si>
    <t>1647289458</t>
  </si>
  <si>
    <t>Položka zahrnuje znovu nepoužitelné vybourané zdivo</t>
  </si>
  <si>
    <t>0,5</t>
  </si>
  <si>
    <t>parapetní zdíka úseku P4</t>
  </si>
  <si>
    <t>parapetní zdíka úseku L3</t>
  </si>
  <si>
    <t>96715</t>
  </si>
  <si>
    <t>VYBOURÁNÍ ČÁSTÍ KONSTRUKCÍ BETON</t>
  </si>
  <si>
    <t>1002409000</t>
  </si>
  <si>
    <t>Mechanické odstranění narušeného torkretu</t>
  </si>
  <si>
    <t>10% z celkové plochy stěny; procenta/100 x plocha stěny x tloušťka torkretu</t>
  </si>
  <si>
    <t>0,1*228*0,015</t>
  </si>
  <si>
    <t>parapetní zídka úseku P4</t>
  </si>
  <si>
    <t>90% z celkového povrchu parapetní zídky; procenta/100 x délka stěny x obvod zídky x tloušťka torkretu</t>
  </si>
  <si>
    <t>0,9*57*1,8*0,015</t>
  </si>
  <si>
    <t>parapetní zídka úseku L3</t>
  </si>
  <si>
    <t>0,9*117*2,2*0,015</t>
  </si>
  <si>
    <t>PSV</t>
  </si>
  <si>
    <t>Práce a dodávky PSV</t>
  </si>
  <si>
    <t>762</t>
  </si>
  <si>
    <t>Konstrukce tesařské</t>
  </si>
  <si>
    <t>16</t>
  </si>
  <si>
    <t>76299</t>
  </si>
  <si>
    <t>OSTATNÍ ATYPICKÉ TESAŘSKÉ KONSTRUKCE</t>
  </si>
  <si>
    <t>-2044413682</t>
  </si>
  <si>
    <t>Poznámka k souboru cen:_x000d_
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</si>
  <si>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podepření parapetní zídky v délce 20 mvčetně kotvení do komunikace</t>
  </si>
  <si>
    <t>1,2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</si>
</sst>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D19-006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II/240 ČERNÝ VŮL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31. 3. 2020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 19-006-2 - Dočasné zaji...'!J30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'D 19-006-2 - Dočasné zaji...'!P125</f>
        <v>0</v>
      </c>
      <c r="AV95" s="128">
        <f>'D 19-006-2 - Dočasné zaji...'!J33</f>
        <v>0</v>
      </c>
      <c r="AW95" s="128">
        <f>'D 19-006-2 - Dočasné zaji...'!J34</f>
        <v>0</v>
      </c>
      <c r="AX95" s="128">
        <f>'D 19-006-2 - Dočasné zaji...'!J35</f>
        <v>0</v>
      </c>
      <c r="AY95" s="128">
        <f>'D 19-006-2 - Dočasné zaji...'!J36</f>
        <v>0</v>
      </c>
      <c r="AZ95" s="128">
        <f>'D 19-006-2 - Dočasné zaji...'!F33</f>
        <v>0</v>
      </c>
      <c r="BA95" s="128">
        <f>'D 19-006-2 - Dočasné zaji...'!F34</f>
        <v>0</v>
      </c>
      <c r="BB95" s="128">
        <f>'D 19-006-2 - Dočasné zaji...'!F35</f>
        <v>0</v>
      </c>
      <c r="BC95" s="128">
        <f>'D 19-006-2 - Dočasné zaji...'!F36</f>
        <v>0</v>
      </c>
      <c r="BD95" s="130">
        <f>'D 19-006-2 - Dočasné zaji...'!F37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PvwjcRku+g5C4T9pcnuuIscouEVc8US1BsfGhwTM79y1ae4ia2DbMKCNyvx8Gm1tAZTSHOZKEOwZ9zEJSxe7fA==" hashValue="f/FVBg5abjTSi3prvyZxdAGyOdyQL0hHweoroKC4LwYaWNhGIWzT82dxs7IECbxpI6Cb4daytvML5dBgpRYb7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 19-006-2 - Dočasné zaj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0"/>
      <c r="AT3" s="17" t="s">
        <v>83</v>
      </c>
    </row>
    <row r="4" s="1" customFormat="1" ht="24.96" customHeight="1">
      <c r="B4" s="20"/>
      <c r="D4" s="136" t="s">
        <v>84</v>
      </c>
      <c r="I4" s="132"/>
      <c r="L4" s="20"/>
      <c r="M4" s="137" t="s">
        <v>10</v>
      </c>
      <c r="AT4" s="17" t="s">
        <v>4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8" t="s">
        <v>16</v>
      </c>
      <c r="I6" s="132"/>
      <c r="L6" s="20"/>
    </row>
    <row r="7" s="1" customFormat="1" ht="16.5" customHeight="1">
      <c r="B7" s="20"/>
      <c r="E7" s="139" t="str">
        <f>'Rekapitulace stavby'!K6</f>
        <v>II/240 ČERNÝ VŮL</v>
      </c>
      <c r="F7" s="138"/>
      <c r="G7" s="138"/>
      <c r="H7" s="138"/>
      <c r="I7" s="132"/>
      <c r="L7" s="20"/>
    </row>
    <row r="8" s="2" customFormat="1" ht="12" customHeight="1">
      <c r="A8" s="38"/>
      <c r="B8" s="44"/>
      <c r="C8" s="38"/>
      <c r="D8" s="138" t="s">
        <v>85</v>
      </c>
      <c r="E8" s="38"/>
      <c r="F8" s="38"/>
      <c r="G8" s="38"/>
      <c r="H8" s="38"/>
      <c r="I8" s="140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1" t="s">
        <v>86</v>
      </c>
      <c r="F9" s="38"/>
      <c r="G9" s="38"/>
      <c r="H9" s="38"/>
      <c r="I9" s="140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0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8" t="s">
        <v>18</v>
      </c>
      <c r="E11" s="38"/>
      <c r="F11" s="142" t="s">
        <v>1</v>
      </c>
      <c r="G11" s="38"/>
      <c r="H11" s="38"/>
      <c r="I11" s="143" t="s">
        <v>19</v>
      </c>
      <c r="J11" s="142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8" t="s">
        <v>20</v>
      </c>
      <c r="E12" s="38"/>
      <c r="F12" s="142" t="s">
        <v>21</v>
      </c>
      <c r="G12" s="38"/>
      <c r="H12" s="38"/>
      <c r="I12" s="143" t="s">
        <v>22</v>
      </c>
      <c r="J12" s="144" t="str">
        <f>'Rekapitulace stavby'!AN8</f>
        <v>31. 3. 2020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0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8" t="s">
        <v>24</v>
      </c>
      <c r="E14" s="38"/>
      <c r="F14" s="38"/>
      <c r="G14" s="38"/>
      <c r="H14" s="38"/>
      <c r="I14" s="143" t="s">
        <v>25</v>
      </c>
      <c r="J14" s="142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2" t="str">
        <f>IF('Rekapitulace stavby'!E11="","",'Rekapitulace stavby'!E11)</f>
        <v xml:space="preserve"> </v>
      </c>
      <c r="F15" s="38"/>
      <c r="G15" s="38"/>
      <c r="H15" s="38"/>
      <c r="I15" s="143" t="s">
        <v>26</v>
      </c>
      <c r="J15" s="142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0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8" t="s">
        <v>27</v>
      </c>
      <c r="E17" s="38"/>
      <c r="F17" s="38"/>
      <c r="G17" s="38"/>
      <c r="H17" s="38"/>
      <c r="I17" s="143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2"/>
      <c r="G18" s="142"/>
      <c r="H18" s="142"/>
      <c r="I18" s="143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0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8" t="s">
        <v>29</v>
      </c>
      <c r="E20" s="38"/>
      <c r="F20" s="38"/>
      <c r="G20" s="38"/>
      <c r="H20" s="38"/>
      <c r="I20" s="143" t="s">
        <v>25</v>
      </c>
      <c r="J20" s="142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2" t="str">
        <f>IF('Rekapitulace stavby'!E17="","",'Rekapitulace stavby'!E17)</f>
        <v xml:space="preserve"> </v>
      </c>
      <c r="F21" s="38"/>
      <c r="G21" s="38"/>
      <c r="H21" s="38"/>
      <c r="I21" s="143" t="s">
        <v>26</v>
      </c>
      <c r="J21" s="142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0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8" t="s">
        <v>31</v>
      </c>
      <c r="E23" s="38"/>
      <c r="F23" s="38"/>
      <c r="G23" s="38"/>
      <c r="H23" s="38"/>
      <c r="I23" s="143" t="s">
        <v>25</v>
      </c>
      <c r="J23" s="142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2" t="str">
        <f>IF('Rekapitulace stavby'!E20="","",'Rekapitulace stavby'!E20)</f>
        <v xml:space="preserve"> </v>
      </c>
      <c r="F24" s="38"/>
      <c r="G24" s="38"/>
      <c r="H24" s="38"/>
      <c r="I24" s="143" t="s">
        <v>26</v>
      </c>
      <c r="J24" s="142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0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8" t="s">
        <v>32</v>
      </c>
      <c r="E26" s="38"/>
      <c r="F26" s="38"/>
      <c r="G26" s="38"/>
      <c r="H26" s="38"/>
      <c r="I26" s="140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0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1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33</v>
      </c>
      <c r="E30" s="38"/>
      <c r="F30" s="38"/>
      <c r="G30" s="38"/>
      <c r="H30" s="38"/>
      <c r="I30" s="140"/>
      <c r="J30" s="153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1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35</v>
      </c>
      <c r="G32" s="38"/>
      <c r="H32" s="38"/>
      <c r="I32" s="155" t="s">
        <v>34</v>
      </c>
      <c r="J32" s="154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6" t="s">
        <v>37</v>
      </c>
      <c r="E33" s="138" t="s">
        <v>38</v>
      </c>
      <c r="F33" s="157">
        <f>ROUND((SUM(BE125:BE265)),  2)</f>
        <v>0</v>
      </c>
      <c r="G33" s="38"/>
      <c r="H33" s="38"/>
      <c r="I33" s="158">
        <v>0.20999999999999999</v>
      </c>
      <c r="J33" s="157">
        <f>ROUND(((SUM(BE125:BE265))*I33),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8" t="s">
        <v>39</v>
      </c>
      <c r="F34" s="157">
        <f>ROUND((SUM(BF125:BF265)),  2)</f>
        <v>0</v>
      </c>
      <c r="G34" s="38"/>
      <c r="H34" s="38"/>
      <c r="I34" s="158">
        <v>0.14999999999999999</v>
      </c>
      <c r="J34" s="157">
        <f>ROUND(((SUM(BF125:BF265))*I34),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8" t="s">
        <v>40</v>
      </c>
      <c r="F35" s="157">
        <f>ROUND((SUM(BG125:BG265)),  2)</f>
        <v>0</v>
      </c>
      <c r="G35" s="38"/>
      <c r="H35" s="38"/>
      <c r="I35" s="158">
        <v>0.20999999999999999</v>
      </c>
      <c r="J35" s="157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8" t="s">
        <v>41</v>
      </c>
      <c r="F36" s="157">
        <f>ROUND((SUM(BH125:BH265)),  2)</f>
        <v>0</v>
      </c>
      <c r="G36" s="38"/>
      <c r="H36" s="38"/>
      <c r="I36" s="158">
        <v>0.14999999999999999</v>
      </c>
      <c r="J36" s="157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8" t="s">
        <v>42</v>
      </c>
      <c r="F37" s="157">
        <f>ROUND((SUM(BI125:BI265)),  2)</f>
        <v>0</v>
      </c>
      <c r="G37" s="38"/>
      <c r="H37" s="38"/>
      <c r="I37" s="158">
        <v>0</v>
      </c>
      <c r="J37" s="157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0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9"/>
      <c r="D39" s="160" t="s">
        <v>43</v>
      </c>
      <c r="E39" s="161"/>
      <c r="F39" s="161"/>
      <c r="G39" s="162" t="s">
        <v>44</v>
      </c>
      <c r="H39" s="163" t="s">
        <v>45</v>
      </c>
      <c r="I39" s="164"/>
      <c r="J39" s="165">
        <f>SUM(J30:J37)</f>
        <v>0</v>
      </c>
      <c r="K39" s="166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0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7" t="s">
        <v>46</v>
      </c>
      <c r="E50" s="168"/>
      <c r="F50" s="168"/>
      <c r="G50" s="167" t="s">
        <v>47</v>
      </c>
      <c r="H50" s="168"/>
      <c r="I50" s="169"/>
      <c r="J50" s="168"/>
      <c r="K50" s="16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0" t="s">
        <v>48</v>
      </c>
      <c r="E61" s="171"/>
      <c r="F61" s="172" t="s">
        <v>49</v>
      </c>
      <c r="G61" s="170" t="s">
        <v>48</v>
      </c>
      <c r="H61" s="171"/>
      <c r="I61" s="173"/>
      <c r="J61" s="174" t="s">
        <v>49</v>
      </c>
      <c r="K61" s="17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7" t="s">
        <v>50</v>
      </c>
      <c r="E65" s="175"/>
      <c r="F65" s="175"/>
      <c r="G65" s="167" t="s">
        <v>51</v>
      </c>
      <c r="H65" s="175"/>
      <c r="I65" s="176"/>
      <c r="J65" s="175"/>
      <c r="K65" s="17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0" t="s">
        <v>48</v>
      </c>
      <c r="E76" s="171"/>
      <c r="F76" s="172" t="s">
        <v>49</v>
      </c>
      <c r="G76" s="170" t="s">
        <v>48</v>
      </c>
      <c r="H76" s="171"/>
      <c r="I76" s="173"/>
      <c r="J76" s="174" t="s">
        <v>49</v>
      </c>
      <c r="K76" s="17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1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II/240 ČERNÝ VŮL</v>
      </c>
      <c r="F85" s="32"/>
      <c r="G85" s="32"/>
      <c r="H85" s="32"/>
      <c r="I85" s="1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1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 19-006-2 - Dočasné zajištění stability stěny</v>
      </c>
      <c r="F87" s="40"/>
      <c r="G87" s="40"/>
      <c r="H87" s="40"/>
      <c r="I87" s="1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3" t="s">
        <v>22</v>
      </c>
      <c r="J89" s="79" t="str">
        <f>IF(J12="","",J12)</f>
        <v>31. 3. 2020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3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3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88</v>
      </c>
      <c r="D94" s="185"/>
      <c r="E94" s="185"/>
      <c r="F94" s="185"/>
      <c r="G94" s="185"/>
      <c r="H94" s="185"/>
      <c r="I94" s="186"/>
      <c r="J94" s="187" t="s">
        <v>89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90</v>
      </c>
      <c r="D96" s="40"/>
      <c r="E96" s="40"/>
      <c r="F96" s="40"/>
      <c r="G96" s="40"/>
      <c r="H96" s="40"/>
      <c r="I96" s="1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89"/>
      <c r="C97" s="190"/>
      <c r="D97" s="191" t="s">
        <v>92</v>
      </c>
      <c r="E97" s="192"/>
      <c r="F97" s="192"/>
      <c r="G97" s="192"/>
      <c r="H97" s="192"/>
      <c r="I97" s="193"/>
      <c r="J97" s="194">
        <f>J126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93</v>
      </c>
      <c r="E98" s="192"/>
      <c r="F98" s="192"/>
      <c r="G98" s="192"/>
      <c r="H98" s="192"/>
      <c r="I98" s="193"/>
      <c r="J98" s="194">
        <f>J133</f>
        <v>0</v>
      </c>
      <c r="K98" s="190"/>
      <c r="L98" s="19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6"/>
      <c r="C99" s="197"/>
      <c r="D99" s="198" t="s">
        <v>94</v>
      </c>
      <c r="E99" s="199"/>
      <c r="F99" s="199"/>
      <c r="G99" s="199"/>
      <c r="H99" s="199"/>
      <c r="I99" s="200"/>
      <c r="J99" s="201">
        <f>J134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95</v>
      </c>
      <c r="E100" s="199"/>
      <c r="F100" s="199"/>
      <c r="G100" s="199"/>
      <c r="H100" s="199"/>
      <c r="I100" s="200"/>
      <c r="J100" s="201">
        <f>J152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96</v>
      </c>
      <c r="E101" s="199"/>
      <c r="F101" s="199"/>
      <c r="G101" s="199"/>
      <c r="H101" s="199"/>
      <c r="I101" s="200"/>
      <c r="J101" s="201">
        <f>J157</f>
        <v>0</v>
      </c>
      <c r="K101" s="197"/>
      <c r="L101" s="20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97</v>
      </c>
      <c r="E102" s="199"/>
      <c r="F102" s="199"/>
      <c r="G102" s="199"/>
      <c r="H102" s="199"/>
      <c r="I102" s="200"/>
      <c r="J102" s="201">
        <f>J193</f>
        <v>0</v>
      </c>
      <c r="K102" s="197"/>
      <c r="L102" s="20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97"/>
      <c r="D103" s="198" t="s">
        <v>98</v>
      </c>
      <c r="E103" s="199"/>
      <c r="F103" s="199"/>
      <c r="G103" s="199"/>
      <c r="H103" s="199"/>
      <c r="I103" s="200"/>
      <c r="J103" s="201">
        <f>J222</f>
        <v>0</v>
      </c>
      <c r="K103" s="197"/>
      <c r="L103" s="20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99</v>
      </c>
      <c r="E104" s="192"/>
      <c r="F104" s="192"/>
      <c r="G104" s="192"/>
      <c r="H104" s="192"/>
      <c r="I104" s="193"/>
      <c r="J104" s="194">
        <f>J259</f>
        <v>0</v>
      </c>
      <c r="K104" s="190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97"/>
      <c r="D105" s="198" t="s">
        <v>100</v>
      </c>
      <c r="E105" s="199"/>
      <c r="F105" s="199"/>
      <c r="G105" s="199"/>
      <c r="H105" s="199"/>
      <c r="I105" s="200"/>
      <c r="J105" s="201">
        <f>J260</f>
        <v>0</v>
      </c>
      <c r="K105" s="197"/>
      <c r="L105" s="20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79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2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101</v>
      </c>
      <c r="D112" s="40"/>
      <c r="E112" s="40"/>
      <c r="F112" s="40"/>
      <c r="G112" s="40"/>
      <c r="H112" s="40"/>
      <c r="I112" s="1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II/240 ČERNÝ VŮL</v>
      </c>
      <c r="F115" s="32"/>
      <c r="G115" s="32"/>
      <c r="H115" s="32"/>
      <c r="I115" s="1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85</v>
      </c>
      <c r="D116" s="40"/>
      <c r="E116" s="40"/>
      <c r="F116" s="40"/>
      <c r="G116" s="40"/>
      <c r="H116" s="40"/>
      <c r="I116" s="1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D 19-006-2 - Dočasné zajištění stability stěny</v>
      </c>
      <c r="F117" s="40"/>
      <c r="G117" s="40"/>
      <c r="H117" s="40"/>
      <c r="I117" s="1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143" t="s">
        <v>22</v>
      </c>
      <c r="J119" s="79" t="str">
        <f>IF(J12="","",J12)</f>
        <v>31. 3. 2020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3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143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3"/>
      <c r="B124" s="204"/>
      <c r="C124" s="205" t="s">
        <v>102</v>
      </c>
      <c r="D124" s="206" t="s">
        <v>58</v>
      </c>
      <c r="E124" s="206" t="s">
        <v>54</v>
      </c>
      <c r="F124" s="206" t="s">
        <v>55</v>
      </c>
      <c r="G124" s="206" t="s">
        <v>103</v>
      </c>
      <c r="H124" s="206" t="s">
        <v>104</v>
      </c>
      <c r="I124" s="207" t="s">
        <v>105</v>
      </c>
      <c r="J124" s="206" t="s">
        <v>89</v>
      </c>
      <c r="K124" s="208" t="s">
        <v>106</v>
      </c>
      <c r="L124" s="209"/>
      <c r="M124" s="100" t="s">
        <v>1</v>
      </c>
      <c r="N124" s="101" t="s">
        <v>37</v>
      </c>
      <c r="O124" s="101" t="s">
        <v>107</v>
      </c>
      <c r="P124" s="101" t="s">
        <v>108</v>
      </c>
      <c r="Q124" s="101" t="s">
        <v>109</v>
      </c>
      <c r="R124" s="101" t="s">
        <v>110</v>
      </c>
      <c r="S124" s="101" t="s">
        <v>111</v>
      </c>
      <c r="T124" s="102" t="s">
        <v>112</v>
      </c>
      <c r="U124" s="203"/>
      <c r="V124" s="203"/>
      <c r="W124" s="203"/>
      <c r="X124" s="203"/>
      <c r="Y124" s="203"/>
      <c r="Z124" s="203"/>
      <c r="AA124" s="203"/>
      <c r="AB124" s="203"/>
      <c r="AC124" s="203"/>
      <c r="AD124" s="203"/>
      <c r="AE124" s="203"/>
    </row>
    <row r="125" s="2" customFormat="1" ht="22.8" customHeight="1">
      <c r="A125" s="38"/>
      <c r="B125" s="39"/>
      <c r="C125" s="107" t="s">
        <v>113</v>
      </c>
      <c r="D125" s="40"/>
      <c r="E125" s="40"/>
      <c r="F125" s="40"/>
      <c r="G125" s="40"/>
      <c r="H125" s="40"/>
      <c r="I125" s="140"/>
      <c r="J125" s="210">
        <f>BK125</f>
        <v>0</v>
      </c>
      <c r="K125" s="40"/>
      <c r="L125" s="44"/>
      <c r="M125" s="103"/>
      <c r="N125" s="211"/>
      <c r="O125" s="104"/>
      <c r="P125" s="212">
        <f>P126+P133+P259</f>
        <v>0</v>
      </c>
      <c r="Q125" s="104"/>
      <c r="R125" s="212">
        <f>R126+R133+R259</f>
        <v>0</v>
      </c>
      <c r="S125" s="104"/>
      <c r="T125" s="213">
        <f>T126+T133+T259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91</v>
      </c>
      <c r="BK125" s="214">
        <f>BK126+BK133+BK259</f>
        <v>0</v>
      </c>
    </row>
    <row r="126" s="12" customFormat="1" ht="25.92" customHeight="1">
      <c r="A126" s="12"/>
      <c r="B126" s="215"/>
      <c r="C126" s="216"/>
      <c r="D126" s="217" t="s">
        <v>72</v>
      </c>
      <c r="E126" s="218" t="s">
        <v>73</v>
      </c>
      <c r="F126" s="218" t="s">
        <v>114</v>
      </c>
      <c r="G126" s="216"/>
      <c r="H126" s="216"/>
      <c r="I126" s="219"/>
      <c r="J126" s="220">
        <f>BK126</f>
        <v>0</v>
      </c>
      <c r="K126" s="216"/>
      <c r="L126" s="221"/>
      <c r="M126" s="222"/>
      <c r="N126" s="223"/>
      <c r="O126" s="223"/>
      <c r="P126" s="224">
        <f>SUM(P127:P132)</f>
        <v>0</v>
      </c>
      <c r="Q126" s="223"/>
      <c r="R126" s="224">
        <f>SUM(R127:R132)</f>
        <v>0</v>
      </c>
      <c r="S126" s="223"/>
      <c r="T126" s="225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6" t="s">
        <v>81</v>
      </c>
      <c r="AT126" s="227" t="s">
        <v>72</v>
      </c>
      <c r="AU126" s="227" t="s">
        <v>73</v>
      </c>
      <c r="AY126" s="226" t="s">
        <v>115</v>
      </c>
      <c r="BK126" s="228">
        <f>SUM(BK127:BK132)</f>
        <v>0</v>
      </c>
    </row>
    <row r="127" s="2" customFormat="1" ht="16.5" customHeight="1">
      <c r="A127" s="38"/>
      <c r="B127" s="39"/>
      <c r="C127" s="229" t="s">
        <v>81</v>
      </c>
      <c r="D127" s="229" t="s">
        <v>116</v>
      </c>
      <c r="E127" s="230" t="s">
        <v>117</v>
      </c>
      <c r="F127" s="231" t="s">
        <v>118</v>
      </c>
      <c r="G127" s="232" t="s">
        <v>119</v>
      </c>
      <c r="H127" s="233">
        <v>10.202</v>
      </c>
      <c r="I127" s="234"/>
      <c r="J127" s="235">
        <f>ROUND(I127*H127,2)</f>
        <v>0</v>
      </c>
      <c r="K127" s="231" t="s">
        <v>120</v>
      </c>
      <c r="L127" s="44"/>
      <c r="M127" s="236" t="s">
        <v>1</v>
      </c>
      <c r="N127" s="237" t="s">
        <v>38</v>
      </c>
      <c r="O127" s="91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121</v>
      </c>
      <c r="AT127" s="240" t="s">
        <v>116</v>
      </c>
      <c r="AU127" s="240" t="s">
        <v>81</v>
      </c>
      <c r="AY127" s="17" t="s">
        <v>115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81</v>
      </c>
      <c r="BK127" s="241">
        <f>ROUND(I127*H127,2)</f>
        <v>0</v>
      </c>
      <c r="BL127" s="17" t="s">
        <v>121</v>
      </c>
      <c r="BM127" s="240" t="s">
        <v>122</v>
      </c>
    </row>
    <row r="128" s="2" customFormat="1">
      <c r="A128" s="38"/>
      <c r="B128" s="39"/>
      <c r="C128" s="40"/>
      <c r="D128" s="242" t="s">
        <v>123</v>
      </c>
      <c r="E128" s="40"/>
      <c r="F128" s="243" t="s">
        <v>124</v>
      </c>
      <c r="G128" s="40"/>
      <c r="H128" s="40"/>
      <c r="I128" s="140"/>
      <c r="J128" s="40"/>
      <c r="K128" s="40"/>
      <c r="L128" s="44"/>
      <c r="M128" s="244"/>
      <c r="N128" s="24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123</v>
      </c>
      <c r="AU128" s="17" t="s">
        <v>81</v>
      </c>
    </row>
    <row r="129" s="13" customFormat="1">
      <c r="A129" s="13"/>
      <c r="B129" s="246"/>
      <c r="C129" s="247"/>
      <c r="D129" s="242" t="s">
        <v>125</v>
      </c>
      <c r="E129" s="248" t="s">
        <v>1</v>
      </c>
      <c r="F129" s="249" t="s">
        <v>126</v>
      </c>
      <c r="G129" s="247"/>
      <c r="H129" s="250">
        <v>10.202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6" t="s">
        <v>125</v>
      </c>
      <c r="AU129" s="256" t="s">
        <v>81</v>
      </c>
      <c r="AV129" s="13" t="s">
        <v>83</v>
      </c>
      <c r="AW129" s="13" t="s">
        <v>30</v>
      </c>
      <c r="AX129" s="13" t="s">
        <v>81</v>
      </c>
      <c r="AY129" s="256" t="s">
        <v>115</v>
      </c>
    </row>
    <row r="130" s="2" customFormat="1" ht="16.5" customHeight="1">
      <c r="A130" s="38"/>
      <c r="B130" s="39"/>
      <c r="C130" s="229" t="s">
        <v>127</v>
      </c>
      <c r="D130" s="229" t="s">
        <v>116</v>
      </c>
      <c r="E130" s="230" t="s">
        <v>128</v>
      </c>
      <c r="F130" s="231" t="s">
        <v>129</v>
      </c>
      <c r="G130" s="232" t="s">
        <v>130</v>
      </c>
      <c r="H130" s="233">
        <v>1</v>
      </c>
      <c r="I130" s="234"/>
      <c r="J130" s="235">
        <f>ROUND(I130*H130,2)</f>
        <v>0</v>
      </c>
      <c r="K130" s="231" t="s">
        <v>1</v>
      </c>
      <c r="L130" s="44"/>
      <c r="M130" s="236" t="s">
        <v>1</v>
      </c>
      <c r="N130" s="237" t="s">
        <v>38</v>
      </c>
      <c r="O130" s="91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121</v>
      </c>
      <c r="AT130" s="240" t="s">
        <v>116</v>
      </c>
      <c r="AU130" s="240" t="s">
        <v>81</v>
      </c>
      <c r="AY130" s="17" t="s">
        <v>115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81</v>
      </c>
      <c r="BK130" s="241">
        <f>ROUND(I130*H130,2)</f>
        <v>0</v>
      </c>
      <c r="BL130" s="17" t="s">
        <v>121</v>
      </c>
      <c r="BM130" s="240" t="s">
        <v>131</v>
      </c>
    </row>
    <row r="131" s="14" customFormat="1">
      <c r="A131" s="14"/>
      <c r="B131" s="257"/>
      <c r="C131" s="258"/>
      <c r="D131" s="242" t="s">
        <v>125</v>
      </c>
      <c r="E131" s="259" t="s">
        <v>1</v>
      </c>
      <c r="F131" s="260" t="s">
        <v>132</v>
      </c>
      <c r="G131" s="258"/>
      <c r="H131" s="259" t="s">
        <v>1</v>
      </c>
      <c r="I131" s="261"/>
      <c r="J131" s="258"/>
      <c r="K131" s="258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125</v>
      </c>
      <c r="AU131" s="266" t="s">
        <v>81</v>
      </c>
      <c r="AV131" s="14" t="s">
        <v>81</v>
      </c>
      <c r="AW131" s="14" t="s">
        <v>30</v>
      </c>
      <c r="AX131" s="14" t="s">
        <v>73</v>
      </c>
      <c r="AY131" s="266" t="s">
        <v>115</v>
      </c>
    </row>
    <row r="132" s="13" customFormat="1">
      <c r="A132" s="13"/>
      <c r="B132" s="246"/>
      <c r="C132" s="247"/>
      <c r="D132" s="242" t="s">
        <v>125</v>
      </c>
      <c r="E132" s="248" t="s">
        <v>1</v>
      </c>
      <c r="F132" s="249" t="s">
        <v>81</v>
      </c>
      <c r="G132" s="247"/>
      <c r="H132" s="250">
        <v>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125</v>
      </c>
      <c r="AU132" s="256" t="s">
        <v>81</v>
      </c>
      <c r="AV132" s="13" t="s">
        <v>83</v>
      </c>
      <c r="AW132" s="13" t="s">
        <v>30</v>
      </c>
      <c r="AX132" s="13" t="s">
        <v>81</v>
      </c>
      <c r="AY132" s="256" t="s">
        <v>115</v>
      </c>
    </row>
    <row r="133" s="12" customFormat="1" ht="25.92" customHeight="1">
      <c r="A133" s="12"/>
      <c r="B133" s="215"/>
      <c r="C133" s="216"/>
      <c r="D133" s="217" t="s">
        <v>72</v>
      </c>
      <c r="E133" s="218" t="s">
        <v>133</v>
      </c>
      <c r="F133" s="218" t="s">
        <v>134</v>
      </c>
      <c r="G133" s="216"/>
      <c r="H133" s="216"/>
      <c r="I133" s="219"/>
      <c r="J133" s="220">
        <f>BK133</f>
        <v>0</v>
      </c>
      <c r="K133" s="216"/>
      <c r="L133" s="221"/>
      <c r="M133" s="222"/>
      <c r="N133" s="223"/>
      <c r="O133" s="223"/>
      <c r="P133" s="224">
        <f>P134+P152+P157+P193+P222</f>
        <v>0</v>
      </c>
      <c r="Q133" s="223"/>
      <c r="R133" s="224">
        <f>R134+R152+R157+R193+R222</f>
        <v>0</v>
      </c>
      <c r="S133" s="223"/>
      <c r="T133" s="225">
        <f>T134+T152+T157+T193+T222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6" t="s">
        <v>81</v>
      </c>
      <c r="AT133" s="227" t="s">
        <v>72</v>
      </c>
      <c r="AU133" s="227" t="s">
        <v>73</v>
      </c>
      <c r="AY133" s="226" t="s">
        <v>115</v>
      </c>
      <c r="BK133" s="228">
        <f>BK134+BK152+BK157+BK193+BK222</f>
        <v>0</v>
      </c>
    </row>
    <row r="134" s="12" customFormat="1" ht="22.8" customHeight="1">
      <c r="A134" s="12"/>
      <c r="B134" s="215"/>
      <c r="C134" s="216"/>
      <c r="D134" s="217" t="s">
        <v>72</v>
      </c>
      <c r="E134" s="267" t="s">
        <v>81</v>
      </c>
      <c r="F134" s="267" t="s">
        <v>135</v>
      </c>
      <c r="G134" s="216"/>
      <c r="H134" s="216"/>
      <c r="I134" s="219"/>
      <c r="J134" s="268">
        <f>BK134</f>
        <v>0</v>
      </c>
      <c r="K134" s="216"/>
      <c r="L134" s="221"/>
      <c r="M134" s="222"/>
      <c r="N134" s="223"/>
      <c r="O134" s="223"/>
      <c r="P134" s="224">
        <f>SUM(P135:P151)</f>
        <v>0</v>
      </c>
      <c r="Q134" s="223"/>
      <c r="R134" s="224">
        <f>SUM(R135:R151)</f>
        <v>0</v>
      </c>
      <c r="S134" s="223"/>
      <c r="T134" s="225">
        <f>SUM(T135:T151)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6" t="s">
        <v>81</v>
      </c>
      <c r="AT134" s="227" t="s">
        <v>72</v>
      </c>
      <c r="AU134" s="227" t="s">
        <v>81</v>
      </c>
      <c r="AY134" s="226" t="s">
        <v>115</v>
      </c>
      <c r="BK134" s="228">
        <f>SUM(BK135:BK151)</f>
        <v>0</v>
      </c>
    </row>
    <row r="135" s="2" customFormat="1" ht="16.5" customHeight="1">
      <c r="A135" s="38"/>
      <c r="B135" s="39"/>
      <c r="C135" s="229" t="s">
        <v>83</v>
      </c>
      <c r="D135" s="229" t="s">
        <v>116</v>
      </c>
      <c r="E135" s="230" t="s">
        <v>136</v>
      </c>
      <c r="F135" s="231" t="s">
        <v>137</v>
      </c>
      <c r="G135" s="232" t="s">
        <v>138</v>
      </c>
      <c r="H135" s="233">
        <v>292.69999999999999</v>
      </c>
      <c r="I135" s="234"/>
      <c r="J135" s="235">
        <f>ROUND(I135*H135,2)</f>
        <v>0</v>
      </c>
      <c r="K135" s="231" t="s">
        <v>120</v>
      </c>
      <c r="L135" s="44"/>
      <c r="M135" s="236" t="s">
        <v>1</v>
      </c>
      <c r="N135" s="237" t="s">
        <v>38</v>
      </c>
      <c r="O135" s="91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121</v>
      </c>
      <c r="AT135" s="240" t="s">
        <v>116</v>
      </c>
      <c r="AU135" s="240" t="s">
        <v>83</v>
      </c>
      <c r="AY135" s="17" t="s">
        <v>115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81</v>
      </c>
      <c r="BK135" s="241">
        <f>ROUND(I135*H135,2)</f>
        <v>0</v>
      </c>
      <c r="BL135" s="17" t="s">
        <v>121</v>
      </c>
      <c r="BM135" s="240" t="s">
        <v>139</v>
      </c>
    </row>
    <row r="136" s="2" customFormat="1">
      <c r="A136" s="38"/>
      <c r="B136" s="39"/>
      <c r="C136" s="40"/>
      <c r="D136" s="242" t="s">
        <v>123</v>
      </c>
      <c r="E136" s="40"/>
      <c r="F136" s="243" t="s">
        <v>140</v>
      </c>
      <c r="G136" s="40"/>
      <c r="H136" s="40"/>
      <c r="I136" s="140"/>
      <c r="J136" s="40"/>
      <c r="K136" s="40"/>
      <c r="L136" s="44"/>
      <c r="M136" s="244"/>
      <c r="N136" s="24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123</v>
      </c>
      <c r="AU136" s="17" t="s">
        <v>83</v>
      </c>
    </row>
    <row r="137" s="14" customFormat="1">
      <c r="A137" s="14"/>
      <c r="B137" s="257"/>
      <c r="C137" s="258"/>
      <c r="D137" s="242" t="s">
        <v>125</v>
      </c>
      <c r="E137" s="259" t="s">
        <v>1</v>
      </c>
      <c r="F137" s="260" t="s">
        <v>141</v>
      </c>
      <c r="G137" s="258"/>
      <c r="H137" s="259" t="s">
        <v>1</v>
      </c>
      <c r="I137" s="261"/>
      <c r="J137" s="258"/>
      <c r="K137" s="258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125</v>
      </c>
      <c r="AU137" s="266" t="s">
        <v>83</v>
      </c>
      <c r="AV137" s="14" t="s">
        <v>81</v>
      </c>
      <c r="AW137" s="14" t="s">
        <v>30</v>
      </c>
      <c r="AX137" s="14" t="s">
        <v>73</v>
      </c>
      <c r="AY137" s="266" t="s">
        <v>115</v>
      </c>
    </row>
    <row r="138" s="13" customFormat="1">
      <c r="A138" s="13"/>
      <c r="B138" s="246"/>
      <c r="C138" s="247"/>
      <c r="D138" s="242" t="s">
        <v>125</v>
      </c>
      <c r="E138" s="248" t="s">
        <v>1</v>
      </c>
      <c r="F138" s="249" t="s">
        <v>142</v>
      </c>
      <c r="G138" s="247"/>
      <c r="H138" s="250">
        <v>292.69999999999999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6" t="s">
        <v>125</v>
      </c>
      <c r="AU138" s="256" t="s">
        <v>83</v>
      </c>
      <c r="AV138" s="13" t="s">
        <v>83</v>
      </c>
      <c r="AW138" s="13" t="s">
        <v>30</v>
      </c>
      <c r="AX138" s="13" t="s">
        <v>81</v>
      </c>
      <c r="AY138" s="256" t="s">
        <v>115</v>
      </c>
    </row>
    <row r="139" s="2" customFormat="1" ht="16.5" customHeight="1">
      <c r="A139" s="38"/>
      <c r="B139" s="39"/>
      <c r="C139" s="229" t="s">
        <v>143</v>
      </c>
      <c r="D139" s="229" t="s">
        <v>116</v>
      </c>
      <c r="E139" s="230" t="s">
        <v>144</v>
      </c>
      <c r="F139" s="231" t="s">
        <v>145</v>
      </c>
      <c r="G139" s="232" t="s">
        <v>119</v>
      </c>
      <c r="H139" s="233">
        <v>2.0800000000000001</v>
      </c>
      <c r="I139" s="234"/>
      <c r="J139" s="235">
        <f>ROUND(I139*H139,2)</f>
        <v>0</v>
      </c>
      <c r="K139" s="231" t="s">
        <v>120</v>
      </c>
      <c r="L139" s="44"/>
      <c r="M139" s="236" t="s">
        <v>1</v>
      </c>
      <c r="N139" s="237" t="s">
        <v>38</v>
      </c>
      <c r="O139" s="91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121</v>
      </c>
      <c r="AT139" s="240" t="s">
        <v>116</v>
      </c>
      <c r="AU139" s="240" t="s">
        <v>83</v>
      </c>
      <c r="AY139" s="17" t="s">
        <v>115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81</v>
      </c>
      <c r="BK139" s="241">
        <f>ROUND(I139*H139,2)</f>
        <v>0</v>
      </c>
      <c r="BL139" s="17" t="s">
        <v>121</v>
      </c>
      <c r="BM139" s="240" t="s">
        <v>146</v>
      </c>
    </row>
    <row r="140" s="2" customFormat="1">
      <c r="A140" s="38"/>
      <c r="B140" s="39"/>
      <c r="C140" s="40"/>
      <c r="D140" s="242" t="s">
        <v>123</v>
      </c>
      <c r="E140" s="40"/>
      <c r="F140" s="243" t="s">
        <v>147</v>
      </c>
      <c r="G140" s="40"/>
      <c r="H140" s="40"/>
      <c r="I140" s="140"/>
      <c r="J140" s="40"/>
      <c r="K140" s="40"/>
      <c r="L140" s="44"/>
      <c r="M140" s="244"/>
      <c r="N140" s="24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123</v>
      </c>
      <c r="AU140" s="17" t="s">
        <v>83</v>
      </c>
    </row>
    <row r="141" s="14" customFormat="1">
      <c r="A141" s="14"/>
      <c r="B141" s="257"/>
      <c r="C141" s="258"/>
      <c r="D141" s="242" t="s">
        <v>125</v>
      </c>
      <c r="E141" s="259" t="s">
        <v>1</v>
      </c>
      <c r="F141" s="260" t="s">
        <v>148</v>
      </c>
      <c r="G141" s="258"/>
      <c r="H141" s="259" t="s">
        <v>1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125</v>
      </c>
      <c r="AU141" s="266" t="s">
        <v>83</v>
      </c>
      <c r="AV141" s="14" t="s">
        <v>81</v>
      </c>
      <c r="AW141" s="14" t="s">
        <v>30</v>
      </c>
      <c r="AX141" s="14" t="s">
        <v>73</v>
      </c>
      <c r="AY141" s="266" t="s">
        <v>115</v>
      </c>
    </row>
    <row r="142" s="13" customFormat="1">
      <c r="A142" s="13"/>
      <c r="B142" s="246"/>
      <c r="C142" s="247"/>
      <c r="D142" s="242" t="s">
        <v>125</v>
      </c>
      <c r="E142" s="248" t="s">
        <v>1</v>
      </c>
      <c r="F142" s="249" t="s">
        <v>149</v>
      </c>
      <c r="G142" s="247"/>
      <c r="H142" s="250">
        <v>2.0800000000000001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125</v>
      </c>
      <c r="AU142" s="256" t="s">
        <v>83</v>
      </c>
      <c r="AV142" s="13" t="s">
        <v>83</v>
      </c>
      <c r="AW142" s="13" t="s">
        <v>30</v>
      </c>
      <c r="AX142" s="13" t="s">
        <v>81</v>
      </c>
      <c r="AY142" s="256" t="s">
        <v>115</v>
      </c>
    </row>
    <row r="143" s="2" customFormat="1" ht="16.5" customHeight="1">
      <c r="A143" s="38"/>
      <c r="B143" s="39"/>
      <c r="C143" s="229" t="s">
        <v>121</v>
      </c>
      <c r="D143" s="229" t="s">
        <v>116</v>
      </c>
      <c r="E143" s="230" t="s">
        <v>150</v>
      </c>
      <c r="F143" s="231" t="s">
        <v>151</v>
      </c>
      <c r="G143" s="232" t="s">
        <v>138</v>
      </c>
      <c r="H143" s="233">
        <v>412.10000000000002</v>
      </c>
      <c r="I143" s="234"/>
      <c r="J143" s="235">
        <f>ROUND(I143*H143,2)</f>
        <v>0</v>
      </c>
      <c r="K143" s="231" t="s">
        <v>120</v>
      </c>
      <c r="L143" s="44"/>
      <c r="M143" s="236" t="s">
        <v>1</v>
      </c>
      <c r="N143" s="237" t="s">
        <v>38</v>
      </c>
      <c r="O143" s="91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121</v>
      </c>
      <c r="AT143" s="240" t="s">
        <v>116</v>
      </c>
      <c r="AU143" s="240" t="s">
        <v>83</v>
      </c>
      <c r="AY143" s="17" t="s">
        <v>115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81</v>
      </c>
      <c r="BK143" s="241">
        <f>ROUND(I143*H143,2)</f>
        <v>0</v>
      </c>
      <c r="BL143" s="17" t="s">
        <v>121</v>
      </c>
      <c r="BM143" s="240" t="s">
        <v>152</v>
      </c>
    </row>
    <row r="144" s="2" customFormat="1">
      <c r="A144" s="38"/>
      <c r="B144" s="39"/>
      <c r="C144" s="40"/>
      <c r="D144" s="242" t="s">
        <v>123</v>
      </c>
      <c r="E144" s="40"/>
      <c r="F144" s="243" t="s">
        <v>153</v>
      </c>
      <c r="G144" s="40"/>
      <c r="H144" s="40"/>
      <c r="I144" s="140"/>
      <c r="J144" s="40"/>
      <c r="K144" s="40"/>
      <c r="L144" s="44"/>
      <c r="M144" s="244"/>
      <c r="N144" s="24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123</v>
      </c>
      <c r="AU144" s="17" t="s">
        <v>83</v>
      </c>
    </row>
    <row r="145" s="14" customFormat="1">
      <c r="A145" s="14"/>
      <c r="B145" s="257"/>
      <c r="C145" s="258"/>
      <c r="D145" s="242" t="s">
        <v>125</v>
      </c>
      <c r="E145" s="259" t="s">
        <v>1</v>
      </c>
      <c r="F145" s="260" t="s">
        <v>154</v>
      </c>
      <c r="G145" s="258"/>
      <c r="H145" s="259" t="s">
        <v>1</v>
      </c>
      <c r="I145" s="261"/>
      <c r="J145" s="258"/>
      <c r="K145" s="258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125</v>
      </c>
      <c r="AU145" s="266" t="s">
        <v>83</v>
      </c>
      <c r="AV145" s="14" t="s">
        <v>81</v>
      </c>
      <c r="AW145" s="14" t="s">
        <v>30</v>
      </c>
      <c r="AX145" s="14" t="s">
        <v>73</v>
      </c>
      <c r="AY145" s="266" t="s">
        <v>115</v>
      </c>
    </row>
    <row r="146" s="14" customFormat="1">
      <c r="A146" s="14"/>
      <c r="B146" s="257"/>
      <c r="C146" s="258"/>
      <c r="D146" s="242" t="s">
        <v>125</v>
      </c>
      <c r="E146" s="259" t="s">
        <v>1</v>
      </c>
      <c r="F146" s="260" t="s">
        <v>155</v>
      </c>
      <c r="G146" s="258"/>
      <c r="H146" s="259" t="s">
        <v>1</v>
      </c>
      <c r="I146" s="261"/>
      <c r="J146" s="258"/>
      <c r="K146" s="258"/>
      <c r="L146" s="262"/>
      <c r="M146" s="263"/>
      <c r="N146" s="264"/>
      <c r="O146" s="264"/>
      <c r="P146" s="264"/>
      <c r="Q146" s="264"/>
      <c r="R146" s="264"/>
      <c r="S146" s="264"/>
      <c r="T146" s="26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6" t="s">
        <v>125</v>
      </c>
      <c r="AU146" s="266" t="s">
        <v>83</v>
      </c>
      <c r="AV146" s="14" t="s">
        <v>81</v>
      </c>
      <c r="AW146" s="14" t="s">
        <v>30</v>
      </c>
      <c r="AX146" s="14" t="s">
        <v>73</v>
      </c>
      <c r="AY146" s="266" t="s">
        <v>115</v>
      </c>
    </row>
    <row r="147" s="14" customFormat="1">
      <c r="A147" s="14"/>
      <c r="B147" s="257"/>
      <c r="C147" s="258"/>
      <c r="D147" s="242" t="s">
        <v>125</v>
      </c>
      <c r="E147" s="259" t="s">
        <v>1</v>
      </c>
      <c r="F147" s="260" t="s">
        <v>156</v>
      </c>
      <c r="G147" s="258"/>
      <c r="H147" s="259" t="s">
        <v>1</v>
      </c>
      <c r="I147" s="261"/>
      <c r="J147" s="258"/>
      <c r="K147" s="258"/>
      <c r="L147" s="262"/>
      <c r="M147" s="263"/>
      <c r="N147" s="264"/>
      <c r="O147" s="264"/>
      <c r="P147" s="264"/>
      <c r="Q147" s="264"/>
      <c r="R147" s="264"/>
      <c r="S147" s="264"/>
      <c r="T147" s="26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6" t="s">
        <v>125</v>
      </c>
      <c r="AU147" s="266" t="s">
        <v>83</v>
      </c>
      <c r="AV147" s="14" t="s">
        <v>81</v>
      </c>
      <c r="AW147" s="14" t="s">
        <v>30</v>
      </c>
      <c r="AX147" s="14" t="s">
        <v>73</v>
      </c>
      <c r="AY147" s="266" t="s">
        <v>115</v>
      </c>
    </row>
    <row r="148" s="13" customFormat="1">
      <c r="A148" s="13"/>
      <c r="B148" s="246"/>
      <c r="C148" s="247"/>
      <c r="D148" s="242" t="s">
        <v>125</v>
      </c>
      <c r="E148" s="248" t="s">
        <v>1</v>
      </c>
      <c r="F148" s="249" t="s">
        <v>157</v>
      </c>
      <c r="G148" s="247"/>
      <c r="H148" s="250">
        <v>177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125</v>
      </c>
      <c r="AU148" s="256" t="s">
        <v>83</v>
      </c>
      <c r="AV148" s="13" t="s">
        <v>83</v>
      </c>
      <c r="AW148" s="13" t="s">
        <v>30</v>
      </c>
      <c r="AX148" s="13" t="s">
        <v>73</v>
      </c>
      <c r="AY148" s="256" t="s">
        <v>115</v>
      </c>
    </row>
    <row r="149" s="14" customFormat="1">
      <c r="A149" s="14"/>
      <c r="B149" s="257"/>
      <c r="C149" s="258"/>
      <c r="D149" s="242" t="s">
        <v>125</v>
      </c>
      <c r="E149" s="259" t="s">
        <v>1</v>
      </c>
      <c r="F149" s="260" t="s">
        <v>158</v>
      </c>
      <c r="G149" s="258"/>
      <c r="H149" s="259" t="s">
        <v>1</v>
      </c>
      <c r="I149" s="261"/>
      <c r="J149" s="258"/>
      <c r="K149" s="258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125</v>
      </c>
      <c r="AU149" s="266" t="s">
        <v>83</v>
      </c>
      <c r="AV149" s="14" t="s">
        <v>81</v>
      </c>
      <c r="AW149" s="14" t="s">
        <v>30</v>
      </c>
      <c r="AX149" s="14" t="s">
        <v>73</v>
      </c>
      <c r="AY149" s="266" t="s">
        <v>115</v>
      </c>
    </row>
    <row r="150" s="13" customFormat="1">
      <c r="A150" s="13"/>
      <c r="B150" s="246"/>
      <c r="C150" s="247"/>
      <c r="D150" s="242" t="s">
        <v>125</v>
      </c>
      <c r="E150" s="248" t="s">
        <v>1</v>
      </c>
      <c r="F150" s="249" t="s">
        <v>159</v>
      </c>
      <c r="G150" s="247"/>
      <c r="H150" s="250">
        <v>235.09999999999999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125</v>
      </c>
      <c r="AU150" s="256" t="s">
        <v>83</v>
      </c>
      <c r="AV150" s="13" t="s">
        <v>83</v>
      </c>
      <c r="AW150" s="13" t="s">
        <v>30</v>
      </c>
      <c r="AX150" s="13" t="s">
        <v>73</v>
      </c>
      <c r="AY150" s="256" t="s">
        <v>115</v>
      </c>
    </row>
    <row r="151" s="15" customFormat="1">
      <c r="A151" s="15"/>
      <c r="B151" s="269"/>
      <c r="C151" s="270"/>
      <c r="D151" s="242" t="s">
        <v>125</v>
      </c>
      <c r="E151" s="271" t="s">
        <v>1</v>
      </c>
      <c r="F151" s="272" t="s">
        <v>160</v>
      </c>
      <c r="G151" s="270"/>
      <c r="H151" s="273">
        <v>412.10000000000002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9" t="s">
        <v>125</v>
      </c>
      <c r="AU151" s="279" t="s">
        <v>83</v>
      </c>
      <c r="AV151" s="15" t="s">
        <v>121</v>
      </c>
      <c r="AW151" s="15" t="s">
        <v>30</v>
      </c>
      <c r="AX151" s="15" t="s">
        <v>81</v>
      </c>
      <c r="AY151" s="279" t="s">
        <v>115</v>
      </c>
    </row>
    <row r="152" s="12" customFormat="1" ht="22.8" customHeight="1">
      <c r="A152" s="12"/>
      <c r="B152" s="215"/>
      <c r="C152" s="216"/>
      <c r="D152" s="217" t="s">
        <v>72</v>
      </c>
      <c r="E152" s="267" t="s">
        <v>83</v>
      </c>
      <c r="F152" s="267" t="s">
        <v>161</v>
      </c>
      <c r="G152" s="216"/>
      <c r="H152" s="216"/>
      <c r="I152" s="219"/>
      <c r="J152" s="268">
        <f>BK152</f>
        <v>0</v>
      </c>
      <c r="K152" s="216"/>
      <c r="L152" s="221"/>
      <c r="M152" s="222"/>
      <c r="N152" s="223"/>
      <c r="O152" s="223"/>
      <c r="P152" s="224">
        <f>SUM(P153:P156)</f>
        <v>0</v>
      </c>
      <c r="Q152" s="223"/>
      <c r="R152" s="224">
        <f>SUM(R153:R156)</f>
        <v>0</v>
      </c>
      <c r="S152" s="223"/>
      <c r="T152" s="225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6" t="s">
        <v>81</v>
      </c>
      <c r="AT152" s="227" t="s">
        <v>72</v>
      </c>
      <c r="AU152" s="227" t="s">
        <v>81</v>
      </c>
      <c r="AY152" s="226" t="s">
        <v>115</v>
      </c>
      <c r="BK152" s="228">
        <f>SUM(BK153:BK156)</f>
        <v>0</v>
      </c>
    </row>
    <row r="153" s="2" customFormat="1" ht="16.5" customHeight="1">
      <c r="A153" s="38"/>
      <c r="B153" s="39"/>
      <c r="C153" s="229" t="s">
        <v>162</v>
      </c>
      <c r="D153" s="229" t="s">
        <v>116</v>
      </c>
      <c r="E153" s="230" t="s">
        <v>163</v>
      </c>
      <c r="F153" s="231" t="s">
        <v>164</v>
      </c>
      <c r="G153" s="232" t="s">
        <v>138</v>
      </c>
      <c r="H153" s="233">
        <v>4.4000000000000004</v>
      </c>
      <c r="I153" s="234"/>
      <c r="J153" s="235">
        <f>ROUND(I153*H153,2)</f>
        <v>0</v>
      </c>
      <c r="K153" s="231" t="s">
        <v>120</v>
      </c>
      <c r="L153" s="44"/>
      <c r="M153" s="236" t="s">
        <v>1</v>
      </c>
      <c r="N153" s="237" t="s">
        <v>38</v>
      </c>
      <c r="O153" s="91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121</v>
      </c>
      <c r="AT153" s="240" t="s">
        <v>116</v>
      </c>
      <c r="AU153" s="240" t="s">
        <v>83</v>
      </c>
      <c r="AY153" s="17" t="s">
        <v>115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81</v>
      </c>
      <c r="BK153" s="241">
        <f>ROUND(I153*H153,2)</f>
        <v>0</v>
      </c>
      <c r="BL153" s="17" t="s">
        <v>121</v>
      </c>
      <c r="BM153" s="240" t="s">
        <v>165</v>
      </c>
    </row>
    <row r="154" s="2" customFormat="1">
      <c r="A154" s="38"/>
      <c r="B154" s="39"/>
      <c r="C154" s="40"/>
      <c r="D154" s="242" t="s">
        <v>123</v>
      </c>
      <c r="E154" s="40"/>
      <c r="F154" s="243" t="s">
        <v>166</v>
      </c>
      <c r="G154" s="40"/>
      <c r="H154" s="40"/>
      <c r="I154" s="140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123</v>
      </c>
      <c r="AU154" s="17" t="s">
        <v>83</v>
      </c>
    </row>
    <row r="155" s="14" customFormat="1">
      <c r="A155" s="14"/>
      <c r="B155" s="257"/>
      <c r="C155" s="258"/>
      <c r="D155" s="242" t="s">
        <v>125</v>
      </c>
      <c r="E155" s="259" t="s">
        <v>1</v>
      </c>
      <c r="F155" s="260" t="s">
        <v>167</v>
      </c>
      <c r="G155" s="258"/>
      <c r="H155" s="259" t="s">
        <v>1</v>
      </c>
      <c r="I155" s="261"/>
      <c r="J155" s="258"/>
      <c r="K155" s="258"/>
      <c r="L155" s="262"/>
      <c r="M155" s="263"/>
      <c r="N155" s="264"/>
      <c r="O155" s="264"/>
      <c r="P155" s="264"/>
      <c r="Q155" s="264"/>
      <c r="R155" s="264"/>
      <c r="S155" s="264"/>
      <c r="T155" s="26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6" t="s">
        <v>125</v>
      </c>
      <c r="AU155" s="266" t="s">
        <v>83</v>
      </c>
      <c r="AV155" s="14" t="s">
        <v>81</v>
      </c>
      <c r="AW155" s="14" t="s">
        <v>30</v>
      </c>
      <c r="AX155" s="14" t="s">
        <v>73</v>
      </c>
      <c r="AY155" s="266" t="s">
        <v>115</v>
      </c>
    </row>
    <row r="156" s="13" customFormat="1">
      <c r="A156" s="13"/>
      <c r="B156" s="246"/>
      <c r="C156" s="247"/>
      <c r="D156" s="242" t="s">
        <v>125</v>
      </c>
      <c r="E156" s="248" t="s">
        <v>1</v>
      </c>
      <c r="F156" s="249" t="s">
        <v>168</v>
      </c>
      <c r="G156" s="247"/>
      <c r="H156" s="250">
        <v>4.4000000000000004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125</v>
      </c>
      <c r="AU156" s="256" t="s">
        <v>83</v>
      </c>
      <c r="AV156" s="13" t="s">
        <v>83</v>
      </c>
      <c r="AW156" s="13" t="s">
        <v>30</v>
      </c>
      <c r="AX156" s="13" t="s">
        <v>81</v>
      </c>
      <c r="AY156" s="256" t="s">
        <v>115</v>
      </c>
    </row>
    <row r="157" s="12" customFormat="1" ht="22.8" customHeight="1">
      <c r="A157" s="12"/>
      <c r="B157" s="215"/>
      <c r="C157" s="216"/>
      <c r="D157" s="217" t="s">
        <v>72</v>
      </c>
      <c r="E157" s="267" t="s">
        <v>143</v>
      </c>
      <c r="F157" s="267" t="s">
        <v>169</v>
      </c>
      <c r="G157" s="216"/>
      <c r="H157" s="216"/>
      <c r="I157" s="219"/>
      <c r="J157" s="268">
        <f>BK157</f>
        <v>0</v>
      </c>
      <c r="K157" s="216"/>
      <c r="L157" s="221"/>
      <c r="M157" s="222"/>
      <c r="N157" s="223"/>
      <c r="O157" s="223"/>
      <c r="P157" s="224">
        <f>SUM(P158:P192)</f>
        <v>0</v>
      </c>
      <c r="Q157" s="223"/>
      <c r="R157" s="224">
        <f>SUM(R158:R192)</f>
        <v>0</v>
      </c>
      <c r="S157" s="223"/>
      <c r="T157" s="225">
        <f>SUM(T158:T192)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6" t="s">
        <v>81</v>
      </c>
      <c r="AT157" s="227" t="s">
        <v>72</v>
      </c>
      <c r="AU157" s="227" t="s">
        <v>81</v>
      </c>
      <c r="AY157" s="226" t="s">
        <v>115</v>
      </c>
      <c r="BK157" s="228">
        <f>SUM(BK158:BK192)</f>
        <v>0</v>
      </c>
    </row>
    <row r="158" s="2" customFormat="1" ht="16.5" customHeight="1">
      <c r="A158" s="38"/>
      <c r="B158" s="39"/>
      <c r="C158" s="229" t="s">
        <v>170</v>
      </c>
      <c r="D158" s="229" t="s">
        <v>116</v>
      </c>
      <c r="E158" s="230" t="s">
        <v>171</v>
      </c>
      <c r="F158" s="231" t="s">
        <v>172</v>
      </c>
      <c r="G158" s="232" t="s">
        <v>119</v>
      </c>
      <c r="H158" s="233">
        <v>2</v>
      </c>
      <c r="I158" s="234"/>
      <c r="J158" s="235">
        <f>ROUND(I158*H158,2)</f>
        <v>0</v>
      </c>
      <c r="K158" s="231" t="s">
        <v>120</v>
      </c>
      <c r="L158" s="44"/>
      <c r="M158" s="236" t="s">
        <v>1</v>
      </c>
      <c r="N158" s="237" t="s">
        <v>38</v>
      </c>
      <c r="O158" s="91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121</v>
      </c>
      <c r="AT158" s="240" t="s">
        <v>116</v>
      </c>
      <c r="AU158" s="240" t="s">
        <v>83</v>
      </c>
      <c r="AY158" s="17" t="s">
        <v>115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81</v>
      </c>
      <c r="BK158" s="241">
        <f>ROUND(I158*H158,2)</f>
        <v>0</v>
      </c>
      <c r="BL158" s="17" t="s">
        <v>121</v>
      </c>
      <c r="BM158" s="240" t="s">
        <v>173</v>
      </c>
    </row>
    <row r="159" s="2" customFormat="1">
      <c r="A159" s="38"/>
      <c r="B159" s="39"/>
      <c r="C159" s="40"/>
      <c r="D159" s="242" t="s">
        <v>123</v>
      </c>
      <c r="E159" s="40"/>
      <c r="F159" s="243" t="s">
        <v>174</v>
      </c>
      <c r="G159" s="40"/>
      <c r="H159" s="40"/>
      <c r="I159" s="140"/>
      <c r="J159" s="40"/>
      <c r="K159" s="40"/>
      <c r="L159" s="44"/>
      <c r="M159" s="244"/>
      <c r="N159" s="24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123</v>
      </c>
      <c r="AU159" s="17" t="s">
        <v>83</v>
      </c>
    </row>
    <row r="160" s="14" customFormat="1">
      <c r="A160" s="14"/>
      <c r="B160" s="257"/>
      <c r="C160" s="258"/>
      <c r="D160" s="242" t="s">
        <v>125</v>
      </c>
      <c r="E160" s="259" t="s">
        <v>1</v>
      </c>
      <c r="F160" s="260" t="s">
        <v>175</v>
      </c>
      <c r="G160" s="258"/>
      <c r="H160" s="259" t="s">
        <v>1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125</v>
      </c>
      <c r="AU160" s="266" t="s">
        <v>83</v>
      </c>
      <c r="AV160" s="14" t="s">
        <v>81</v>
      </c>
      <c r="AW160" s="14" t="s">
        <v>30</v>
      </c>
      <c r="AX160" s="14" t="s">
        <v>73</v>
      </c>
      <c r="AY160" s="266" t="s">
        <v>115</v>
      </c>
    </row>
    <row r="161" s="14" customFormat="1">
      <c r="A161" s="14"/>
      <c r="B161" s="257"/>
      <c r="C161" s="258"/>
      <c r="D161" s="242" t="s">
        <v>125</v>
      </c>
      <c r="E161" s="259" t="s">
        <v>1</v>
      </c>
      <c r="F161" s="260" t="s">
        <v>176</v>
      </c>
      <c r="G161" s="258"/>
      <c r="H161" s="259" t="s">
        <v>1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125</v>
      </c>
      <c r="AU161" s="266" t="s">
        <v>83</v>
      </c>
      <c r="AV161" s="14" t="s">
        <v>81</v>
      </c>
      <c r="AW161" s="14" t="s">
        <v>30</v>
      </c>
      <c r="AX161" s="14" t="s">
        <v>73</v>
      </c>
      <c r="AY161" s="266" t="s">
        <v>115</v>
      </c>
    </row>
    <row r="162" s="13" customFormat="1">
      <c r="A162" s="13"/>
      <c r="B162" s="246"/>
      <c r="C162" s="247"/>
      <c r="D162" s="242" t="s">
        <v>125</v>
      </c>
      <c r="E162" s="248" t="s">
        <v>1</v>
      </c>
      <c r="F162" s="249" t="s">
        <v>83</v>
      </c>
      <c r="G162" s="247"/>
      <c r="H162" s="250">
        <v>2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125</v>
      </c>
      <c r="AU162" s="256" t="s">
        <v>83</v>
      </c>
      <c r="AV162" s="13" t="s">
        <v>83</v>
      </c>
      <c r="AW162" s="13" t="s">
        <v>30</v>
      </c>
      <c r="AX162" s="13" t="s">
        <v>81</v>
      </c>
      <c r="AY162" s="256" t="s">
        <v>115</v>
      </c>
    </row>
    <row r="163" s="2" customFormat="1" ht="16.5" customHeight="1">
      <c r="A163" s="38"/>
      <c r="B163" s="39"/>
      <c r="C163" s="229" t="s">
        <v>177</v>
      </c>
      <c r="D163" s="229" t="s">
        <v>116</v>
      </c>
      <c r="E163" s="230" t="s">
        <v>178</v>
      </c>
      <c r="F163" s="231" t="s">
        <v>179</v>
      </c>
      <c r="G163" s="232" t="s">
        <v>119</v>
      </c>
      <c r="H163" s="233">
        <v>6.1200000000000001</v>
      </c>
      <c r="I163" s="234"/>
      <c r="J163" s="235">
        <f>ROUND(I163*H163,2)</f>
        <v>0</v>
      </c>
      <c r="K163" s="231" t="s">
        <v>120</v>
      </c>
      <c r="L163" s="44"/>
      <c r="M163" s="236" t="s">
        <v>1</v>
      </c>
      <c r="N163" s="237" t="s">
        <v>38</v>
      </c>
      <c r="O163" s="91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121</v>
      </c>
      <c r="AT163" s="240" t="s">
        <v>116</v>
      </c>
      <c r="AU163" s="240" t="s">
        <v>83</v>
      </c>
      <c r="AY163" s="17" t="s">
        <v>115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81</v>
      </c>
      <c r="BK163" s="241">
        <f>ROUND(I163*H163,2)</f>
        <v>0</v>
      </c>
      <c r="BL163" s="17" t="s">
        <v>121</v>
      </c>
      <c r="BM163" s="240" t="s">
        <v>180</v>
      </c>
    </row>
    <row r="164" s="2" customFormat="1">
      <c r="A164" s="38"/>
      <c r="B164" s="39"/>
      <c r="C164" s="40"/>
      <c r="D164" s="242" t="s">
        <v>123</v>
      </c>
      <c r="E164" s="40"/>
      <c r="F164" s="243" t="s">
        <v>181</v>
      </c>
      <c r="G164" s="40"/>
      <c r="H164" s="40"/>
      <c r="I164" s="140"/>
      <c r="J164" s="40"/>
      <c r="K164" s="40"/>
      <c r="L164" s="44"/>
      <c r="M164" s="244"/>
      <c r="N164" s="24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123</v>
      </c>
      <c r="AU164" s="17" t="s">
        <v>83</v>
      </c>
    </row>
    <row r="165" s="14" customFormat="1">
      <c r="A165" s="14"/>
      <c r="B165" s="257"/>
      <c r="C165" s="258"/>
      <c r="D165" s="242" t="s">
        <v>125</v>
      </c>
      <c r="E165" s="259" t="s">
        <v>1</v>
      </c>
      <c r="F165" s="260" t="s">
        <v>176</v>
      </c>
      <c r="G165" s="258"/>
      <c r="H165" s="259" t="s">
        <v>1</v>
      </c>
      <c r="I165" s="261"/>
      <c r="J165" s="258"/>
      <c r="K165" s="258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125</v>
      </c>
      <c r="AU165" s="266" t="s">
        <v>83</v>
      </c>
      <c r="AV165" s="14" t="s">
        <v>81</v>
      </c>
      <c r="AW165" s="14" t="s">
        <v>30</v>
      </c>
      <c r="AX165" s="14" t="s">
        <v>73</v>
      </c>
      <c r="AY165" s="266" t="s">
        <v>115</v>
      </c>
    </row>
    <row r="166" s="14" customFormat="1">
      <c r="A166" s="14"/>
      <c r="B166" s="257"/>
      <c r="C166" s="258"/>
      <c r="D166" s="242" t="s">
        <v>125</v>
      </c>
      <c r="E166" s="259" t="s">
        <v>1</v>
      </c>
      <c r="F166" s="260" t="s">
        <v>182</v>
      </c>
      <c r="G166" s="258"/>
      <c r="H166" s="259" t="s">
        <v>1</v>
      </c>
      <c r="I166" s="261"/>
      <c r="J166" s="258"/>
      <c r="K166" s="258"/>
      <c r="L166" s="262"/>
      <c r="M166" s="263"/>
      <c r="N166" s="264"/>
      <c r="O166" s="264"/>
      <c r="P166" s="264"/>
      <c r="Q166" s="264"/>
      <c r="R166" s="264"/>
      <c r="S166" s="264"/>
      <c r="T166" s="26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6" t="s">
        <v>125</v>
      </c>
      <c r="AU166" s="266" t="s">
        <v>83</v>
      </c>
      <c r="AV166" s="14" t="s">
        <v>81</v>
      </c>
      <c r="AW166" s="14" t="s">
        <v>30</v>
      </c>
      <c r="AX166" s="14" t="s">
        <v>73</v>
      </c>
      <c r="AY166" s="266" t="s">
        <v>115</v>
      </c>
    </row>
    <row r="167" s="14" customFormat="1">
      <c r="A167" s="14"/>
      <c r="B167" s="257"/>
      <c r="C167" s="258"/>
      <c r="D167" s="242" t="s">
        <v>125</v>
      </c>
      <c r="E167" s="259" t="s">
        <v>1</v>
      </c>
      <c r="F167" s="260" t="s">
        <v>183</v>
      </c>
      <c r="G167" s="258"/>
      <c r="H167" s="259" t="s">
        <v>1</v>
      </c>
      <c r="I167" s="261"/>
      <c r="J167" s="258"/>
      <c r="K167" s="258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125</v>
      </c>
      <c r="AU167" s="266" t="s">
        <v>83</v>
      </c>
      <c r="AV167" s="14" t="s">
        <v>81</v>
      </c>
      <c r="AW167" s="14" t="s">
        <v>30</v>
      </c>
      <c r="AX167" s="14" t="s">
        <v>73</v>
      </c>
      <c r="AY167" s="266" t="s">
        <v>115</v>
      </c>
    </row>
    <row r="168" s="13" customFormat="1">
      <c r="A168" s="13"/>
      <c r="B168" s="246"/>
      <c r="C168" s="247"/>
      <c r="D168" s="242" t="s">
        <v>125</v>
      </c>
      <c r="E168" s="248" t="s">
        <v>1</v>
      </c>
      <c r="F168" s="249" t="s">
        <v>184</v>
      </c>
      <c r="G168" s="247"/>
      <c r="H168" s="250">
        <v>6.1200000000000001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6" t="s">
        <v>125</v>
      </c>
      <c r="AU168" s="256" t="s">
        <v>83</v>
      </c>
      <c r="AV168" s="13" t="s">
        <v>83</v>
      </c>
      <c r="AW168" s="13" t="s">
        <v>30</v>
      </c>
      <c r="AX168" s="13" t="s">
        <v>81</v>
      </c>
      <c r="AY168" s="256" t="s">
        <v>115</v>
      </c>
    </row>
    <row r="169" s="2" customFormat="1" ht="16.5" customHeight="1">
      <c r="A169" s="38"/>
      <c r="B169" s="39"/>
      <c r="C169" s="229" t="s">
        <v>185</v>
      </c>
      <c r="D169" s="229" t="s">
        <v>116</v>
      </c>
      <c r="E169" s="230" t="s">
        <v>186</v>
      </c>
      <c r="F169" s="231" t="s">
        <v>187</v>
      </c>
      <c r="G169" s="232" t="s">
        <v>119</v>
      </c>
      <c r="H169" s="233">
        <v>6.9400000000000004</v>
      </c>
      <c r="I169" s="234"/>
      <c r="J169" s="235">
        <f>ROUND(I169*H169,2)</f>
        <v>0</v>
      </c>
      <c r="K169" s="231" t="s">
        <v>120</v>
      </c>
      <c r="L169" s="44"/>
      <c r="M169" s="236" t="s">
        <v>1</v>
      </c>
      <c r="N169" s="237" t="s">
        <v>38</v>
      </c>
      <c r="O169" s="91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121</v>
      </c>
      <c r="AT169" s="240" t="s">
        <v>116</v>
      </c>
      <c r="AU169" s="240" t="s">
        <v>83</v>
      </c>
      <c r="AY169" s="17" t="s">
        <v>115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81</v>
      </c>
      <c r="BK169" s="241">
        <f>ROUND(I169*H169,2)</f>
        <v>0</v>
      </c>
      <c r="BL169" s="17" t="s">
        <v>121</v>
      </c>
      <c r="BM169" s="240" t="s">
        <v>188</v>
      </c>
    </row>
    <row r="170" s="2" customFormat="1">
      <c r="A170" s="38"/>
      <c r="B170" s="39"/>
      <c r="C170" s="40"/>
      <c r="D170" s="242" t="s">
        <v>123</v>
      </c>
      <c r="E170" s="40"/>
      <c r="F170" s="243" t="s">
        <v>189</v>
      </c>
      <c r="G170" s="40"/>
      <c r="H170" s="40"/>
      <c r="I170" s="140"/>
      <c r="J170" s="40"/>
      <c r="K170" s="40"/>
      <c r="L170" s="44"/>
      <c r="M170" s="244"/>
      <c r="N170" s="24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123</v>
      </c>
      <c r="AU170" s="17" t="s">
        <v>83</v>
      </c>
    </row>
    <row r="171" s="14" customFormat="1">
      <c r="A171" s="14"/>
      <c r="B171" s="257"/>
      <c r="C171" s="258"/>
      <c r="D171" s="242" t="s">
        <v>125</v>
      </c>
      <c r="E171" s="259" t="s">
        <v>1</v>
      </c>
      <c r="F171" s="260" t="s">
        <v>190</v>
      </c>
      <c r="G171" s="258"/>
      <c r="H171" s="259" t="s">
        <v>1</v>
      </c>
      <c r="I171" s="261"/>
      <c r="J171" s="258"/>
      <c r="K171" s="258"/>
      <c r="L171" s="262"/>
      <c r="M171" s="263"/>
      <c r="N171" s="264"/>
      <c r="O171" s="264"/>
      <c r="P171" s="264"/>
      <c r="Q171" s="264"/>
      <c r="R171" s="264"/>
      <c r="S171" s="264"/>
      <c r="T171" s="26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6" t="s">
        <v>125</v>
      </c>
      <c r="AU171" s="266" t="s">
        <v>83</v>
      </c>
      <c r="AV171" s="14" t="s">
        <v>81</v>
      </c>
      <c r="AW171" s="14" t="s">
        <v>30</v>
      </c>
      <c r="AX171" s="14" t="s">
        <v>73</v>
      </c>
      <c r="AY171" s="266" t="s">
        <v>115</v>
      </c>
    </row>
    <row r="172" s="14" customFormat="1">
      <c r="A172" s="14"/>
      <c r="B172" s="257"/>
      <c r="C172" s="258"/>
      <c r="D172" s="242" t="s">
        <v>125</v>
      </c>
      <c r="E172" s="259" t="s">
        <v>1</v>
      </c>
      <c r="F172" s="260" t="s">
        <v>176</v>
      </c>
      <c r="G172" s="258"/>
      <c r="H172" s="259" t="s">
        <v>1</v>
      </c>
      <c r="I172" s="261"/>
      <c r="J172" s="258"/>
      <c r="K172" s="258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125</v>
      </c>
      <c r="AU172" s="266" t="s">
        <v>83</v>
      </c>
      <c r="AV172" s="14" t="s">
        <v>81</v>
      </c>
      <c r="AW172" s="14" t="s">
        <v>30</v>
      </c>
      <c r="AX172" s="14" t="s">
        <v>73</v>
      </c>
      <c r="AY172" s="266" t="s">
        <v>115</v>
      </c>
    </row>
    <row r="173" s="13" customFormat="1">
      <c r="A173" s="13"/>
      <c r="B173" s="246"/>
      <c r="C173" s="247"/>
      <c r="D173" s="242" t="s">
        <v>125</v>
      </c>
      <c r="E173" s="248" t="s">
        <v>1</v>
      </c>
      <c r="F173" s="249" t="s">
        <v>191</v>
      </c>
      <c r="G173" s="247"/>
      <c r="H173" s="250">
        <v>1.3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125</v>
      </c>
      <c r="AU173" s="256" t="s">
        <v>83</v>
      </c>
      <c r="AV173" s="13" t="s">
        <v>83</v>
      </c>
      <c r="AW173" s="13" t="s">
        <v>30</v>
      </c>
      <c r="AX173" s="13" t="s">
        <v>73</v>
      </c>
      <c r="AY173" s="256" t="s">
        <v>115</v>
      </c>
    </row>
    <row r="174" s="14" customFormat="1">
      <c r="A174" s="14"/>
      <c r="B174" s="257"/>
      <c r="C174" s="258"/>
      <c r="D174" s="242" t="s">
        <v>125</v>
      </c>
      <c r="E174" s="259" t="s">
        <v>1</v>
      </c>
      <c r="F174" s="260" t="s">
        <v>192</v>
      </c>
      <c r="G174" s="258"/>
      <c r="H174" s="259" t="s">
        <v>1</v>
      </c>
      <c r="I174" s="261"/>
      <c r="J174" s="258"/>
      <c r="K174" s="258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125</v>
      </c>
      <c r="AU174" s="266" t="s">
        <v>83</v>
      </c>
      <c r="AV174" s="14" t="s">
        <v>81</v>
      </c>
      <c r="AW174" s="14" t="s">
        <v>30</v>
      </c>
      <c r="AX174" s="14" t="s">
        <v>73</v>
      </c>
      <c r="AY174" s="266" t="s">
        <v>115</v>
      </c>
    </row>
    <row r="175" s="13" customFormat="1">
      <c r="A175" s="13"/>
      <c r="B175" s="246"/>
      <c r="C175" s="247"/>
      <c r="D175" s="242" t="s">
        <v>125</v>
      </c>
      <c r="E175" s="248" t="s">
        <v>1</v>
      </c>
      <c r="F175" s="249" t="s">
        <v>193</v>
      </c>
      <c r="G175" s="247"/>
      <c r="H175" s="250">
        <v>2.52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125</v>
      </c>
      <c r="AU175" s="256" t="s">
        <v>83</v>
      </c>
      <c r="AV175" s="13" t="s">
        <v>83</v>
      </c>
      <c r="AW175" s="13" t="s">
        <v>30</v>
      </c>
      <c r="AX175" s="13" t="s">
        <v>73</v>
      </c>
      <c r="AY175" s="256" t="s">
        <v>115</v>
      </c>
    </row>
    <row r="176" s="14" customFormat="1">
      <c r="A176" s="14"/>
      <c r="B176" s="257"/>
      <c r="C176" s="258"/>
      <c r="D176" s="242" t="s">
        <v>125</v>
      </c>
      <c r="E176" s="259" t="s">
        <v>1</v>
      </c>
      <c r="F176" s="260" t="s">
        <v>194</v>
      </c>
      <c r="G176" s="258"/>
      <c r="H176" s="259" t="s">
        <v>1</v>
      </c>
      <c r="I176" s="261"/>
      <c r="J176" s="258"/>
      <c r="K176" s="258"/>
      <c r="L176" s="262"/>
      <c r="M176" s="263"/>
      <c r="N176" s="264"/>
      <c r="O176" s="264"/>
      <c r="P176" s="264"/>
      <c r="Q176" s="264"/>
      <c r="R176" s="264"/>
      <c r="S176" s="264"/>
      <c r="T176" s="26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6" t="s">
        <v>125</v>
      </c>
      <c r="AU176" s="266" t="s">
        <v>83</v>
      </c>
      <c r="AV176" s="14" t="s">
        <v>81</v>
      </c>
      <c r="AW176" s="14" t="s">
        <v>30</v>
      </c>
      <c r="AX176" s="14" t="s">
        <v>73</v>
      </c>
      <c r="AY176" s="266" t="s">
        <v>115</v>
      </c>
    </row>
    <row r="177" s="13" customFormat="1">
      <c r="A177" s="13"/>
      <c r="B177" s="246"/>
      <c r="C177" s="247"/>
      <c r="D177" s="242" t="s">
        <v>125</v>
      </c>
      <c r="E177" s="248" t="s">
        <v>1</v>
      </c>
      <c r="F177" s="249" t="s">
        <v>195</v>
      </c>
      <c r="G177" s="247"/>
      <c r="H177" s="250">
        <v>3.1200000000000001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125</v>
      </c>
      <c r="AU177" s="256" t="s">
        <v>83</v>
      </c>
      <c r="AV177" s="13" t="s">
        <v>83</v>
      </c>
      <c r="AW177" s="13" t="s">
        <v>30</v>
      </c>
      <c r="AX177" s="13" t="s">
        <v>73</v>
      </c>
      <c r="AY177" s="256" t="s">
        <v>115</v>
      </c>
    </row>
    <row r="178" s="15" customFormat="1">
      <c r="A178" s="15"/>
      <c r="B178" s="269"/>
      <c r="C178" s="270"/>
      <c r="D178" s="242" t="s">
        <v>125</v>
      </c>
      <c r="E178" s="271" t="s">
        <v>1</v>
      </c>
      <c r="F178" s="272" t="s">
        <v>160</v>
      </c>
      <c r="G178" s="270"/>
      <c r="H178" s="273">
        <v>6.9400000000000004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9" t="s">
        <v>125</v>
      </c>
      <c r="AU178" s="279" t="s">
        <v>83</v>
      </c>
      <c r="AV178" s="15" t="s">
        <v>121</v>
      </c>
      <c r="AW178" s="15" t="s">
        <v>30</v>
      </c>
      <c r="AX178" s="15" t="s">
        <v>81</v>
      </c>
      <c r="AY178" s="279" t="s">
        <v>115</v>
      </c>
    </row>
    <row r="179" s="2" customFormat="1" ht="16.5" customHeight="1">
      <c r="A179" s="38"/>
      <c r="B179" s="39"/>
      <c r="C179" s="229" t="s">
        <v>196</v>
      </c>
      <c r="D179" s="229" t="s">
        <v>116</v>
      </c>
      <c r="E179" s="230" t="s">
        <v>197</v>
      </c>
      <c r="F179" s="231" t="s">
        <v>187</v>
      </c>
      <c r="G179" s="232" t="s">
        <v>119</v>
      </c>
      <c r="H179" s="233">
        <v>11.142</v>
      </c>
      <c r="I179" s="234"/>
      <c r="J179" s="235">
        <f>ROUND(I179*H179,2)</f>
        <v>0</v>
      </c>
      <c r="K179" s="231" t="s">
        <v>120</v>
      </c>
      <c r="L179" s="44"/>
      <c r="M179" s="236" t="s">
        <v>1</v>
      </c>
      <c r="N179" s="237" t="s">
        <v>38</v>
      </c>
      <c r="O179" s="91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121</v>
      </c>
      <c r="AT179" s="240" t="s">
        <v>116</v>
      </c>
      <c r="AU179" s="240" t="s">
        <v>83</v>
      </c>
      <c r="AY179" s="17" t="s">
        <v>115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81</v>
      </c>
      <c r="BK179" s="241">
        <f>ROUND(I179*H179,2)</f>
        <v>0</v>
      </c>
      <c r="BL179" s="17" t="s">
        <v>121</v>
      </c>
      <c r="BM179" s="240" t="s">
        <v>198</v>
      </c>
    </row>
    <row r="180" s="2" customFormat="1">
      <c r="A180" s="38"/>
      <c r="B180" s="39"/>
      <c r="C180" s="40"/>
      <c r="D180" s="242" t="s">
        <v>123</v>
      </c>
      <c r="E180" s="40"/>
      <c r="F180" s="243" t="s">
        <v>189</v>
      </c>
      <c r="G180" s="40"/>
      <c r="H180" s="40"/>
      <c r="I180" s="140"/>
      <c r="J180" s="40"/>
      <c r="K180" s="40"/>
      <c r="L180" s="44"/>
      <c r="M180" s="244"/>
      <c r="N180" s="24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123</v>
      </c>
      <c r="AU180" s="17" t="s">
        <v>83</v>
      </c>
    </row>
    <row r="181" s="14" customFormat="1">
      <c r="A181" s="14"/>
      <c r="B181" s="257"/>
      <c r="C181" s="258"/>
      <c r="D181" s="242" t="s">
        <v>125</v>
      </c>
      <c r="E181" s="259" t="s">
        <v>1</v>
      </c>
      <c r="F181" s="260" t="s">
        <v>199</v>
      </c>
      <c r="G181" s="258"/>
      <c r="H181" s="259" t="s">
        <v>1</v>
      </c>
      <c r="I181" s="261"/>
      <c r="J181" s="258"/>
      <c r="K181" s="258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125</v>
      </c>
      <c r="AU181" s="266" t="s">
        <v>83</v>
      </c>
      <c r="AV181" s="14" t="s">
        <v>81</v>
      </c>
      <c r="AW181" s="14" t="s">
        <v>30</v>
      </c>
      <c r="AX181" s="14" t="s">
        <v>73</v>
      </c>
      <c r="AY181" s="266" t="s">
        <v>115</v>
      </c>
    </row>
    <row r="182" s="14" customFormat="1">
      <c r="A182" s="14"/>
      <c r="B182" s="257"/>
      <c r="C182" s="258"/>
      <c r="D182" s="242" t="s">
        <v>125</v>
      </c>
      <c r="E182" s="259" t="s">
        <v>1</v>
      </c>
      <c r="F182" s="260" t="s">
        <v>200</v>
      </c>
      <c r="G182" s="258"/>
      <c r="H182" s="259" t="s">
        <v>1</v>
      </c>
      <c r="I182" s="261"/>
      <c r="J182" s="258"/>
      <c r="K182" s="258"/>
      <c r="L182" s="262"/>
      <c r="M182" s="263"/>
      <c r="N182" s="264"/>
      <c r="O182" s="264"/>
      <c r="P182" s="264"/>
      <c r="Q182" s="264"/>
      <c r="R182" s="264"/>
      <c r="S182" s="264"/>
      <c r="T182" s="26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6" t="s">
        <v>125</v>
      </c>
      <c r="AU182" s="266" t="s">
        <v>83</v>
      </c>
      <c r="AV182" s="14" t="s">
        <v>81</v>
      </c>
      <c r="AW182" s="14" t="s">
        <v>30</v>
      </c>
      <c r="AX182" s="14" t="s">
        <v>73</v>
      </c>
      <c r="AY182" s="266" t="s">
        <v>115</v>
      </c>
    </row>
    <row r="183" s="14" customFormat="1">
      <c r="A183" s="14"/>
      <c r="B183" s="257"/>
      <c r="C183" s="258"/>
      <c r="D183" s="242" t="s">
        <v>125</v>
      </c>
      <c r="E183" s="259" t="s">
        <v>1</v>
      </c>
      <c r="F183" s="260" t="s">
        <v>183</v>
      </c>
      <c r="G183" s="258"/>
      <c r="H183" s="259" t="s">
        <v>1</v>
      </c>
      <c r="I183" s="261"/>
      <c r="J183" s="258"/>
      <c r="K183" s="258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125</v>
      </c>
      <c r="AU183" s="266" t="s">
        <v>83</v>
      </c>
      <c r="AV183" s="14" t="s">
        <v>81</v>
      </c>
      <c r="AW183" s="14" t="s">
        <v>30</v>
      </c>
      <c r="AX183" s="14" t="s">
        <v>73</v>
      </c>
      <c r="AY183" s="266" t="s">
        <v>115</v>
      </c>
    </row>
    <row r="184" s="14" customFormat="1">
      <c r="A184" s="14"/>
      <c r="B184" s="257"/>
      <c r="C184" s="258"/>
      <c r="D184" s="242" t="s">
        <v>125</v>
      </c>
      <c r="E184" s="259" t="s">
        <v>1</v>
      </c>
      <c r="F184" s="260" t="s">
        <v>201</v>
      </c>
      <c r="G184" s="258"/>
      <c r="H184" s="259" t="s">
        <v>1</v>
      </c>
      <c r="I184" s="261"/>
      <c r="J184" s="258"/>
      <c r="K184" s="258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125</v>
      </c>
      <c r="AU184" s="266" t="s">
        <v>83</v>
      </c>
      <c r="AV184" s="14" t="s">
        <v>81</v>
      </c>
      <c r="AW184" s="14" t="s">
        <v>30</v>
      </c>
      <c r="AX184" s="14" t="s">
        <v>73</v>
      </c>
      <c r="AY184" s="266" t="s">
        <v>115</v>
      </c>
    </row>
    <row r="185" s="13" customFormat="1">
      <c r="A185" s="13"/>
      <c r="B185" s="246"/>
      <c r="C185" s="247"/>
      <c r="D185" s="242" t="s">
        <v>125</v>
      </c>
      <c r="E185" s="248" t="s">
        <v>1</v>
      </c>
      <c r="F185" s="249" t="s">
        <v>202</v>
      </c>
      <c r="G185" s="247"/>
      <c r="H185" s="250">
        <v>2.448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6" t="s">
        <v>125</v>
      </c>
      <c r="AU185" s="256" t="s">
        <v>83</v>
      </c>
      <c r="AV185" s="13" t="s">
        <v>83</v>
      </c>
      <c r="AW185" s="13" t="s">
        <v>30</v>
      </c>
      <c r="AX185" s="13" t="s">
        <v>73</v>
      </c>
      <c r="AY185" s="256" t="s">
        <v>115</v>
      </c>
    </row>
    <row r="186" s="14" customFormat="1">
      <c r="A186" s="14"/>
      <c r="B186" s="257"/>
      <c r="C186" s="258"/>
      <c r="D186" s="242" t="s">
        <v>125</v>
      </c>
      <c r="E186" s="259" t="s">
        <v>1</v>
      </c>
      <c r="F186" s="260" t="s">
        <v>203</v>
      </c>
      <c r="G186" s="258"/>
      <c r="H186" s="259" t="s">
        <v>1</v>
      </c>
      <c r="I186" s="261"/>
      <c r="J186" s="258"/>
      <c r="K186" s="258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125</v>
      </c>
      <c r="AU186" s="266" t="s">
        <v>83</v>
      </c>
      <c r="AV186" s="14" t="s">
        <v>81</v>
      </c>
      <c r="AW186" s="14" t="s">
        <v>30</v>
      </c>
      <c r="AX186" s="14" t="s">
        <v>73</v>
      </c>
      <c r="AY186" s="266" t="s">
        <v>115</v>
      </c>
    </row>
    <row r="187" s="14" customFormat="1">
      <c r="A187" s="14"/>
      <c r="B187" s="257"/>
      <c r="C187" s="258"/>
      <c r="D187" s="242" t="s">
        <v>125</v>
      </c>
      <c r="E187" s="259" t="s">
        <v>1</v>
      </c>
      <c r="F187" s="260" t="s">
        <v>204</v>
      </c>
      <c r="G187" s="258"/>
      <c r="H187" s="259" t="s">
        <v>1</v>
      </c>
      <c r="I187" s="261"/>
      <c r="J187" s="258"/>
      <c r="K187" s="258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125</v>
      </c>
      <c r="AU187" s="266" t="s">
        <v>83</v>
      </c>
      <c r="AV187" s="14" t="s">
        <v>81</v>
      </c>
      <c r="AW187" s="14" t="s">
        <v>30</v>
      </c>
      <c r="AX187" s="14" t="s">
        <v>73</v>
      </c>
      <c r="AY187" s="266" t="s">
        <v>115</v>
      </c>
    </row>
    <row r="188" s="13" customFormat="1">
      <c r="A188" s="13"/>
      <c r="B188" s="246"/>
      <c r="C188" s="247"/>
      <c r="D188" s="242" t="s">
        <v>125</v>
      </c>
      <c r="E188" s="248" t="s">
        <v>1</v>
      </c>
      <c r="F188" s="249" t="s">
        <v>205</v>
      </c>
      <c r="G188" s="247"/>
      <c r="H188" s="250">
        <v>3.0779999999999998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125</v>
      </c>
      <c r="AU188" s="256" t="s">
        <v>83</v>
      </c>
      <c r="AV188" s="13" t="s">
        <v>83</v>
      </c>
      <c r="AW188" s="13" t="s">
        <v>30</v>
      </c>
      <c r="AX188" s="13" t="s">
        <v>73</v>
      </c>
      <c r="AY188" s="256" t="s">
        <v>115</v>
      </c>
    </row>
    <row r="189" s="14" customFormat="1">
      <c r="A189" s="14"/>
      <c r="B189" s="257"/>
      <c r="C189" s="258"/>
      <c r="D189" s="242" t="s">
        <v>125</v>
      </c>
      <c r="E189" s="259" t="s">
        <v>1</v>
      </c>
      <c r="F189" s="260" t="s">
        <v>206</v>
      </c>
      <c r="G189" s="258"/>
      <c r="H189" s="259" t="s">
        <v>1</v>
      </c>
      <c r="I189" s="261"/>
      <c r="J189" s="258"/>
      <c r="K189" s="258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125</v>
      </c>
      <c r="AU189" s="266" t="s">
        <v>83</v>
      </c>
      <c r="AV189" s="14" t="s">
        <v>81</v>
      </c>
      <c r="AW189" s="14" t="s">
        <v>30</v>
      </c>
      <c r="AX189" s="14" t="s">
        <v>73</v>
      </c>
      <c r="AY189" s="266" t="s">
        <v>115</v>
      </c>
    </row>
    <row r="190" s="14" customFormat="1">
      <c r="A190" s="14"/>
      <c r="B190" s="257"/>
      <c r="C190" s="258"/>
      <c r="D190" s="242" t="s">
        <v>125</v>
      </c>
      <c r="E190" s="259" t="s">
        <v>1</v>
      </c>
      <c r="F190" s="260" t="s">
        <v>207</v>
      </c>
      <c r="G190" s="258"/>
      <c r="H190" s="259" t="s">
        <v>1</v>
      </c>
      <c r="I190" s="261"/>
      <c r="J190" s="258"/>
      <c r="K190" s="258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125</v>
      </c>
      <c r="AU190" s="266" t="s">
        <v>83</v>
      </c>
      <c r="AV190" s="14" t="s">
        <v>81</v>
      </c>
      <c r="AW190" s="14" t="s">
        <v>30</v>
      </c>
      <c r="AX190" s="14" t="s">
        <v>73</v>
      </c>
      <c r="AY190" s="266" t="s">
        <v>115</v>
      </c>
    </row>
    <row r="191" s="13" customFormat="1">
      <c r="A191" s="13"/>
      <c r="B191" s="246"/>
      <c r="C191" s="247"/>
      <c r="D191" s="242" t="s">
        <v>125</v>
      </c>
      <c r="E191" s="248" t="s">
        <v>1</v>
      </c>
      <c r="F191" s="249" t="s">
        <v>208</v>
      </c>
      <c r="G191" s="247"/>
      <c r="H191" s="250">
        <v>5.6159999999999997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125</v>
      </c>
      <c r="AU191" s="256" t="s">
        <v>83</v>
      </c>
      <c r="AV191" s="13" t="s">
        <v>83</v>
      </c>
      <c r="AW191" s="13" t="s">
        <v>30</v>
      </c>
      <c r="AX191" s="13" t="s">
        <v>73</v>
      </c>
      <c r="AY191" s="256" t="s">
        <v>115</v>
      </c>
    </row>
    <row r="192" s="15" customFormat="1">
      <c r="A192" s="15"/>
      <c r="B192" s="269"/>
      <c r="C192" s="270"/>
      <c r="D192" s="242" t="s">
        <v>125</v>
      </c>
      <c r="E192" s="271" t="s">
        <v>1</v>
      </c>
      <c r="F192" s="272" t="s">
        <v>160</v>
      </c>
      <c r="G192" s="270"/>
      <c r="H192" s="273">
        <v>11.142</v>
      </c>
      <c r="I192" s="274"/>
      <c r="J192" s="270"/>
      <c r="K192" s="270"/>
      <c r="L192" s="275"/>
      <c r="M192" s="276"/>
      <c r="N192" s="277"/>
      <c r="O192" s="277"/>
      <c r="P192" s="277"/>
      <c r="Q192" s="277"/>
      <c r="R192" s="277"/>
      <c r="S192" s="277"/>
      <c r="T192" s="27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9" t="s">
        <v>125</v>
      </c>
      <c r="AU192" s="279" t="s">
        <v>83</v>
      </c>
      <c r="AV192" s="15" t="s">
        <v>121</v>
      </c>
      <c r="AW192" s="15" t="s">
        <v>30</v>
      </c>
      <c r="AX192" s="15" t="s">
        <v>81</v>
      </c>
      <c r="AY192" s="279" t="s">
        <v>115</v>
      </c>
    </row>
    <row r="193" s="12" customFormat="1" ht="22.8" customHeight="1">
      <c r="A193" s="12"/>
      <c r="B193" s="215"/>
      <c r="C193" s="216"/>
      <c r="D193" s="217" t="s">
        <v>72</v>
      </c>
      <c r="E193" s="267" t="s">
        <v>170</v>
      </c>
      <c r="F193" s="267" t="s">
        <v>209</v>
      </c>
      <c r="G193" s="216"/>
      <c r="H193" s="216"/>
      <c r="I193" s="219"/>
      <c r="J193" s="268">
        <f>BK193</f>
        <v>0</v>
      </c>
      <c r="K193" s="216"/>
      <c r="L193" s="221"/>
      <c r="M193" s="222"/>
      <c r="N193" s="223"/>
      <c r="O193" s="223"/>
      <c r="P193" s="224">
        <f>SUM(P194:P221)</f>
        <v>0</v>
      </c>
      <c r="Q193" s="223"/>
      <c r="R193" s="224">
        <f>SUM(R194:R221)</f>
        <v>0</v>
      </c>
      <c r="S193" s="223"/>
      <c r="T193" s="225">
        <f>SUM(T194:T221)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6" t="s">
        <v>81</v>
      </c>
      <c r="AT193" s="227" t="s">
        <v>72</v>
      </c>
      <c r="AU193" s="227" t="s">
        <v>81</v>
      </c>
      <c r="AY193" s="226" t="s">
        <v>115</v>
      </c>
      <c r="BK193" s="228">
        <f>SUM(BK194:BK221)</f>
        <v>0</v>
      </c>
    </row>
    <row r="194" s="2" customFormat="1" ht="16.5" customHeight="1">
      <c r="A194" s="38"/>
      <c r="B194" s="39"/>
      <c r="C194" s="229" t="s">
        <v>210</v>
      </c>
      <c r="D194" s="229" t="s">
        <v>116</v>
      </c>
      <c r="E194" s="230" t="s">
        <v>211</v>
      </c>
      <c r="F194" s="231" t="s">
        <v>212</v>
      </c>
      <c r="G194" s="232" t="s">
        <v>119</v>
      </c>
      <c r="H194" s="233">
        <v>3.3599999999999999</v>
      </c>
      <c r="I194" s="234"/>
      <c r="J194" s="235">
        <f>ROUND(I194*H194,2)</f>
        <v>0</v>
      </c>
      <c r="K194" s="231" t="s">
        <v>1</v>
      </c>
      <c r="L194" s="44"/>
      <c r="M194" s="236" t="s">
        <v>1</v>
      </c>
      <c r="N194" s="237" t="s">
        <v>38</v>
      </c>
      <c r="O194" s="91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0" t="s">
        <v>121</v>
      </c>
      <c r="AT194" s="240" t="s">
        <v>116</v>
      </c>
      <c r="AU194" s="240" t="s">
        <v>83</v>
      </c>
      <c r="AY194" s="17" t="s">
        <v>115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7" t="s">
        <v>81</v>
      </c>
      <c r="BK194" s="241">
        <f>ROUND(I194*H194,2)</f>
        <v>0</v>
      </c>
      <c r="BL194" s="17" t="s">
        <v>121</v>
      </c>
      <c r="BM194" s="240" t="s">
        <v>213</v>
      </c>
    </row>
    <row r="195" s="2" customFormat="1">
      <c r="A195" s="38"/>
      <c r="B195" s="39"/>
      <c r="C195" s="40"/>
      <c r="D195" s="242" t="s">
        <v>123</v>
      </c>
      <c r="E195" s="40"/>
      <c r="F195" s="243" t="s">
        <v>214</v>
      </c>
      <c r="G195" s="40"/>
      <c r="H195" s="40"/>
      <c r="I195" s="140"/>
      <c r="J195" s="40"/>
      <c r="K195" s="40"/>
      <c r="L195" s="44"/>
      <c r="M195" s="244"/>
      <c r="N195" s="24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123</v>
      </c>
      <c r="AU195" s="17" t="s">
        <v>83</v>
      </c>
    </row>
    <row r="196" s="14" customFormat="1">
      <c r="A196" s="14"/>
      <c r="B196" s="257"/>
      <c r="C196" s="258"/>
      <c r="D196" s="242" t="s">
        <v>125</v>
      </c>
      <c r="E196" s="259" t="s">
        <v>1</v>
      </c>
      <c r="F196" s="260" t="s">
        <v>215</v>
      </c>
      <c r="G196" s="258"/>
      <c r="H196" s="259" t="s">
        <v>1</v>
      </c>
      <c r="I196" s="261"/>
      <c r="J196" s="258"/>
      <c r="K196" s="258"/>
      <c r="L196" s="262"/>
      <c r="M196" s="263"/>
      <c r="N196" s="264"/>
      <c r="O196" s="264"/>
      <c r="P196" s="264"/>
      <c r="Q196" s="264"/>
      <c r="R196" s="264"/>
      <c r="S196" s="264"/>
      <c r="T196" s="26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6" t="s">
        <v>125</v>
      </c>
      <c r="AU196" s="266" t="s">
        <v>83</v>
      </c>
      <c r="AV196" s="14" t="s">
        <v>81</v>
      </c>
      <c r="AW196" s="14" t="s">
        <v>30</v>
      </c>
      <c r="AX196" s="14" t="s">
        <v>73</v>
      </c>
      <c r="AY196" s="266" t="s">
        <v>115</v>
      </c>
    </row>
    <row r="197" s="14" customFormat="1">
      <c r="A197" s="14"/>
      <c r="B197" s="257"/>
      <c r="C197" s="258"/>
      <c r="D197" s="242" t="s">
        <v>125</v>
      </c>
      <c r="E197" s="259" t="s">
        <v>1</v>
      </c>
      <c r="F197" s="260" t="s">
        <v>216</v>
      </c>
      <c r="G197" s="258"/>
      <c r="H197" s="259" t="s">
        <v>1</v>
      </c>
      <c r="I197" s="261"/>
      <c r="J197" s="258"/>
      <c r="K197" s="258"/>
      <c r="L197" s="262"/>
      <c r="M197" s="263"/>
      <c r="N197" s="264"/>
      <c r="O197" s="264"/>
      <c r="P197" s="264"/>
      <c r="Q197" s="264"/>
      <c r="R197" s="264"/>
      <c r="S197" s="264"/>
      <c r="T197" s="26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6" t="s">
        <v>125</v>
      </c>
      <c r="AU197" s="266" t="s">
        <v>83</v>
      </c>
      <c r="AV197" s="14" t="s">
        <v>81</v>
      </c>
      <c r="AW197" s="14" t="s">
        <v>30</v>
      </c>
      <c r="AX197" s="14" t="s">
        <v>73</v>
      </c>
      <c r="AY197" s="266" t="s">
        <v>115</v>
      </c>
    </row>
    <row r="198" s="13" customFormat="1">
      <c r="A198" s="13"/>
      <c r="B198" s="246"/>
      <c r="C198" s="247"/>
      <c r="D198" s="242" t="s">
        <v>125</v>
      </c>
      <c r="E198" s="248" t="s">
        <v>1</v>
      </c>
      <c r="F198" s="249" t="s">
        <v>217</v>
      </c>
      <c r="G198" s="247"/>
      <c r="H198" s="250">
        <v>3.3599999999999999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125</v>
      </c>
      <c r="AU198" s="256" t="s">
        <v>83</v>
      </c>
      <c r="AV198" s="13" t="s">
        <v>83</v>
      </c>
      <c r="AW198" s="13" t="s">
        <v>30</v>
      </c>
      <c r="AX198" s="13" t="s">
        <v>81</v>
      </c>
      <c r="AY198" s="256" t="s">
        <v>115</v>
      </c>
    </row>
    <row r="199" s="2" customFormat="1" ht="16.5" customHeight="1">
      <c r="A199" s="38"/>
      <c r="B199" s="39"/>
      <c r="C199" s="229" t="s">
        <v>218</v>
      </c>
      <c r="D199" s="229" t="s">
        <v>116</v>
      </c>
      <c r="E199" s="230" t="s">
        <v>219</v>
      </c>
      <c r="F199" s="231" t="s">
        <v>220</v>
      </c>
      <c r="G199" s="232" t="s">
        <v>138</v>
      </c>
      <c r="H199" s="233">
        <v>141.38999999999999</v>
      </c>
      <c r="I199" s="234"/>
      <c r="J199" s="235">
        <f>ROUND(I199*H199,2)</f>
        <v>0</v>
      </c>
      <c r="K199" s="231" t="s">
        <v>120</v>
      </c>
      <c r="L199" s="44"/>
      <c r="M199" s="236" t="s">
        <v>1</v>
      </c>
      <c r="N199" s="237" t="s">
        <v>38</v>
      </c>
      <c r="O199" s="91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0" t="s">
        <v>121</v>
      </c>
      <c r="AT199" s="240" t="s">
        <v>116</v>
      </c>
      <c r="AU199" s="240" t="s">
        <v>83</v>
      </c>
      <c r="AY199" s="17" t="s">
        <v>115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7" t="s">
        <v>81</v>
      </c>
      <c r="BK199" s="241">
        <f>ROUND(I199*H199,2)</f>
        <v>0</v>
      </c>
      <c r="BL199" s="17" t="s">
        <v>121</v>
      </c>
      <c r="BM199" s="240" t="s">
        <v>221</v>
      </c>
    </row>
    <row r="200" s="2" customFormat="1">
      <c r="A200" s="38"/>
      <c r="B200" s="39"/>
      <c r="C200" s="40"/>
      <c r="D200" s="242" t="s">
        <v>123</v>
      </c>
      <c r="E200" s="40"/>
      <c r="F200" s="243" t="s">
        <v>214</v>
      </c>
      <c r="G200" s="40"/>
      <c r="H200" s="40"/>
      <c r="I200" s="140"/>
      <c r="J200" s="40"/>
      <c r="K200" s="40"/>
      <c r="L200" s="44"/>
      <c r="M200" s="244"/>
      <c r="N200" s="24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123</v>
      </c>
      <c r="AU200" s="17" t="s">
        <v>83</v>
      </c>
    </row>
    <row r="201" s="14" customFormat="1">
      <c r="A201" s="14"/>
      <c r="B201" s="257"/>
      <c r="C201" s="258"/>
      <c r="D201" s="242" t="s">
        <v>125</v>
      </c>
      <c r="E201" s="259" t="s">
        <v>1</v>
      </c>
      <c r="F201" s="260" t="s">
        <v>222</v>
      </c>
      <c r="G201" s="258"/>
      <c r="H201" s="259" t="s">
        <v>1</v>
      </c>
      <c r="I201" s="261"/>
      <c r="J201" s="258"/>
      <c r="K201" s="258"/>
      <c r="L201" s="262"/>
      <c r="M201" s="263"/>
      <c r="N201" s="264"/>
      <c r="O201" s="264"/>
      <c r="P201" s="264"/>
      <c r="Q201" s="264"/>
      <c r="R201" s="264"/>
      <c r="S201" s="264"/>
      <c r="T201" s="26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6" t="s">
        <v>125</v>
      </c>
      <c r="AU201" s="266" t="s">
        <v>83</v>
      </c>
      <c r="AV201" s="14" t="s">
        <v>81</v>
      </c>
      <c r="AW201" s="14" t="s">
        <v>30</v>
      </c>
      <c r="AX201" s="14" t="s">
        <v>73</v>
      </c>
      <c r="AY201" s="266" t="s">
        <v>115</v>
      </c>
    </row>
    <row r="202" s="14" customFormat="1">
      <c r="A202" s="14"/>
      <c r="B202" s="257"/>
      <c r="C202" s="258"/>
      <c r="D202" s="242" t="s">
        <v>125</v>
      </c>
      <c r="E202" s="259" t="s">
        <v>1</v>
      </c>
      <c r="F202" s="260" t="s">
        <v>206</v>
      </c>
      <c r="G202" s="258"/>
      <c r="H202" s="259" t="s">
        <v>1</v>
      </c>
      <c r="I202" s="261"/>
      <c r="J202" s="258"/>
      <c r="K202" s="258"/>
      <c r="L202" s="262"/>
      <c r="M202" s="263"/>
      <c r="N202" s="264"/>
      <c r="O202" s="264"/>
      <c r="P202" s="264"/>
      <c r="Q202" s="264"/>
      <c r="R202" s="264"/>
      <c r="S202" s="264"/>
      <c r="T202" s="26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6" t="s">
        <v>125</v>
      </c>
      <c r="AU202" s="266" t="s">
        <v>83</v>
      </c>
      <c r="AV202" s="14" t="s">
        <v>81</v>
      </c>
      <c r="AW202" s="14" t="s">
        <v>30</v>
      </c>
      <c r="AX202" s="14" t="s">
        <v>73</v>
      </c>
      <c r="AY202" s="266" t="s">
        <v>115</v>
      </c>
    </row>
    <row r="203" s="14" customFormat="1">
      <c r="A203" s="14"/>
      <c r="B203" s="257"/>
      <c r="C203" s="258"/>
      <c r="D203" s="242" t="s">
        <v>125</v>
      </c>
      <c r="E203" s="259" t="s">
        <v>1</v>
      </c>
      <c r="F203" s="260" t="s">
        <v>223</v>
      </c>
      <c r="G203" s="258"/>
      <c r="H203" s="259" t="s">
        <v>1</v>
      </c>
      <c r="I203" s="261"/>
      <c r="J203" s="258"/>
      <c r="K203" s="258"/>
      <c r="L203" s="262"/>
      <c r="M203" s="263"/>
      <c r="N203" s="264"/>
      <c r="O203" s="264"/>
      <c r="P203" s="264"/>
      <c r="Q203" s="264"/>
      <c r="R203" s="264"/>
      <c r="S203" s="264"/>
      <c r="T203" s="26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6" t="s">
        <v>125</v>
      </c>
      <c r="AU203" s="266" t="s">
        <v>83</v>
      </c>
      <c r="AV203" s="14" t="s">
        <v>81</v>
      </c>
      <c r="AW203" s="14" t="s">
        <v>30</v>
      </c>
      <c r="AX203" s="14" t="s">
        <v>73</v>
      </c>
      <c r="AY203" s="266" t="s">
        <v>115</v>
      </c>
    </row>
    <row r="204" s="13" customFormat="1">
      <c r="A204" s="13"/>
      <c r="B204" s="246"/>
      <c r="C204" s="247"/>
      <c r="D204" s="242" t="s">
        <v>125</v>
      </c>
      <c r="E204" s="248" t="s">
        <v>1</v>
      </c>
      <c r="F204" s="249" t="s">
        <v>224</v>
      </c>
      <c r="G204" s="247"/>
      <c r="H204" s="250">
        <v>90.090000000000003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6" t="s">
        <v>125</v>
      </c>
      <c r="AU204" s="256" t="s">
        <v>83</v>
      </c>
      <c r="AV204" s="13" t="s">
        <v>83</v>
      </c>
      <c r="AW204" s="13" t="s">
        <v>30</v>
      </c>
      <c r="AX204" s="13" t="s">
        <v>73</v>
      </c>
      <c r="AY204" s="256" t="s">
        <v>115</v>
      </c>
    </row>
    <row r="205" s="14" customFormat="1">
      <c r="A205" s="14"/>
      <c r="B205" s="257"/>
      <c r="C205" s="258"/>
      <c r="D205" s="242" t="s">
        <v>125</v>
      </c>
      <c r="E205" s="259" t="s">
        <v>1</v>
      </c>
      <c r="F205" s="260" t="s">
        <v>203</v>
      </c>
      <c r="G205" s="258"/>
      <c r="H205" s="259" t="s">
        <v>1</v>
      </c>
      <c r="I205" s="261"/>
      <c r="J205" s="258"/>
      <c r="K205" s="258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125</v>
      </c>
      <c r="AU205" s="266" t="s">
        <v>83</v>
      </c>
      <c r="AV205" s="14" t="s">
        <v>81</v>
      </c>
      <c r="AW205" s="14" t="s">
        <v>30</v>
      </c>
      <c r="AX205" s="14" t="s">
        <v>73</v>
      </c>
      <c r="AY205" s="266" t="s">
        <v>115</v>
      </c>
    </row>
    <row r="206" s="14" customFormat="1">
      <c r="A206" s="14"/>
      <c r="B206" s="257"/>
      <c r="C206" s="258"/>
      <c r="D206" s="242" t="s">
        <v>125</v>
      </c>
      <c r="E206" s="259" t="s">
        <v>1</v>
      </c>
      <c r="F206" s="260" t="s">
        <v>225</v>
      </c>
      <c r="G206" s="258"/>
      <c r="H206" s="259" t="s">
        <v>1</v>
      </c>
      <c r="I206" s="261"/>
      <c r="J206" s="258"/>
      <c r="K206" s="258"/>
      <c r="L206" s="262"/>
      <c r="M206" s="263"/>
      <c r="N206" s="264"/>
      <c r="O206" s="264"/>
      <c r="P206" s="264"/>
      <c r="Q206" s="264"/>
      <c r="R206" s="264"/>
      <c r="S206" s="264"/>
      <c r="T206" s="26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6" t="s">
        <v>125</v>
      </c>
      <c r="AU206" s="266" t="s">
        <v>83</v>
      </c>
      <c r="AV206" s="14" t="s">
        <v>81</v>
      </c>
      <c r="AW206" s="14" t="s">
        <v>30</v>
      </c>
      <c r="AX206" s="14" t="s">
        <v>73</v>
      </c>
      <c r="AY206" s="266" t="s">
        <v>115</v>
      </c>
    </row>
    <row r="207" s="13" customFormat="1">
      <c r="A207" s="13"/>
      <c r="B207" s="246"/>
      <c r="C207" s="247"/>
      <c r="D207" s="242" t="s">
        <v>125</v>
      </c>
      <c r="E207" s="248" t="s">
        <v>1</v>
      </c>
      <c r="F207" s="249" t="s">
        <v>226</v>
      </c>
      <c r="G207" s="247"/>
      <c r="H207" s="250">
        <v>51.299999999999997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125</v>
      </c>
      <c r="AU207" s="256" t="s">
        <v>83</v>
      </c>
      <c r="AV207" s="13" t="s">
        <v>83</v>
      </c>
      <c r="AW207" s="13" t="s">
        <v>30</v>
      </c>
      <c r="AX207" s="13" t="s">
        <v>73</v>
      </c>
      <c r="AY207" s="256" t="s">
        <v>115</v>
      </c>
    </row>
    <row r="208" s="15" customFormat="1">
      <c r="A208" s="15"/>
      <c r="B208" s="269"/>
      <c r="C208" s="270"/>
      <c r="D208" s="242" t="s">
        <v>125</v>
      </c>
      <c r="E208" s="271" t="s">
        <v>1</v>
      </c>
      <c r="F208" s="272" t="s">
        <v>160</v>
      </c>
      <c r="G208" s="270"/>
      <c r="H208" s="273">
        <v>141.38999999999999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9" t="s">
        <v>125</v>
      </c>
      <c r="AU208" s="279" t="s">
        <v>83</v>
      </c>
      <c r="AV208" s="15" t="s">
        <v>121</v>
      </c>
      <c r="AW208" s="15" t="s">
        <v>30</v>
      </c>
      <c r="AX208" s="15" t="s">
        <v>81</v>
      </c>
      <c r="AY208" s="279" t="s">
        <v>115</v>
      </c>
    </row>
    <row r="209" s="2" customFormat="1" ht="16.5" customHeight="1">
      <c r="A209" s="38"/>
      <c r="B209" s="39"/>
      <c r="C209" s="229" t="s">
        <v>227</v>
      </c>
      <c r="D209" s="229" t="s">
        <v>116</v>
      </c>
      <c r="E209" s="230" t="s">
        <v>228</v>
      </c>
      <c r="F209" s="231" t="s">
        <v>229</v>
      </c>
      <c r="G209" s="232" t="s">
        <v>138</v>
      </c>
      <c r="H209" s="233">
        <v>215.46000000000001</v>
      </c>
      <c r="I209" s="234"/>
      <c r="J209" s="235">
        <f>ROUND(I209*H209,2)</f>
        <v>0</v>
      </c>
      <c r="K209" s="231" t="s">
        <v>120</v>
      </c>
      <c r="L209" s="44"/>
      <c r="M209" s="236" t="s">
        <v>1</v>
      </c>
      <c r="N209" s="237" t="s">
        <v>38</v>
      </c>
      <c r="O209" s="91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0" t="s">
        <v>121</v>
      </c>
      <c r="AT209" s="240" t="s">
        <v>116</v>
      </c>
      <c r="AU209" s="240" t="s">
        <v>83</v>
      </c>
      <c r="AY209" s="17" t="s">
        <v>115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7" t="s">
        <v>81</v>
      </c>
      <c r="BK209" s="241">
        <f>ROUND(I209*H209,2)</f>
        <v>0</v>
      </c>
      <c r="BL209" s="17" t="s">
        <v>121</v>
      </c>
      <c r="BM209" s="240" t="s">
        <v>230</v>
      </c>
    </row>
    <row r="210" s="2" customFormat="1">
      <c r="A210" s="38"/>
      <c r="B210" s="39"/>
      <c r="C210" s="40"/>
      <c r="D210" s="242" t="s">
        <v>123</v>
      </c>
      <c r="E210" s="40"/>
      <c r="F210" s="243" t="s">
        <v>231</v>
      </c>
      <c r="G210" s="40"/>
      <c r="H210" s="40"/>
      <c r="I210" s="140"/>
      <c r="J210" s="40"/>
      <c r="K210" s="40"/>
      <c r="L210" s="44"/>
      <c r="M210" s="244"/>
      <c r="N210" s="24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123</v>
      </c>
      <c r="AU210" s="17" t="s">
        <v>83</v>
      </c>
    </row>
    <row r="211" s="14" customFormat="1">
      <c r="A211" s="14"/>
      <c r="B211" s="257"/>
      <c r="C211" s="258"/>
      <c r="D211" s="242" t="s">
        <v>125</v>
      </c>
      <c r="E211" s="259" t="s">
        <v>1</v>
      </c>
      <c r="F211" s="260" t="s">
        <v>232</v>
      </c>
      <c r="G211" s="258"/>
      <c r="H211" s="259" t="s">
        <v>1</v>
      </c>
      <c r="I211" s="261"/>
      <c r="J211" s="258"/>
      <c r="K211" s="258"/>
      <c r="L211" s="262"/>
      <c r="M211" s="263"/>
      <c r="N211" s="264"/>
      <c r="O211" s="264"/>
      <c r="P211" s="264"/>
      <c r="Q211" s="264"/>
      <c r="R211" s="264"/>
      <c r="S211" s="264"/>
      <c r="T211" s="26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6" t="s">
        <v>125</v>
      </c>
      <c r="AU211" s="266" t="s">
        <v>83</v>
      </c>
      <c r="AV211" s="14" t="s">
        <v>81</v>
      </c>
      <c r="AW211" s="14" t="s">
        <v>30</v>
      </c>
      <c r="AX211" s="14" t="s">
        <v>73</v>
      </c>
      <c r="AY211" s="266" t="s">
        <v>115</v>
      </c>
    </row>
    <row r="212" s="14" customFormat="1">
      <c r="A212" s="14"/>
      <c r="B212" s="257"/>
      <c r="C212" s="258"/>
      <c r="D212" s="242" t="s">
        <v>125</v>
      </c>
      <c r="E212" s="259" t="s">
        <v>1</v>
      </c>
      <c r="F212" s="260" t="s">
        <v>176</v>
      </c>
      <c r="G212" s="258"/>
      <c r="H212" s="259" t="s">
        <v>1</v>
      </c>
      <c r="I212" s="261"/>
      <c r="J212" s="258"/>
      <c r="K212" s="258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125</v>
      </c>
      <c r="AU212" s="266" t="s">
        <v>83</v>
      </c>
      <c r="AV212" s="14" t="s">
        <v>81</v>
      </c>
      <c r="AW212" s="14" t="s">
        <v>30</v>
      </c>
      <c r="AX212" s="14" t="s">
        <v>73</v>
      </c>
      <c r="AY212" s="266" t="s">
        <v>115</v>
      </c>
    </row>
    <row r="213" s="14" customFormat="1">
      <c r="A213" s="14"/>
      <c r="B213" s="257"/>
      <c r="C213" s="258"/>
      <c r="D213" s="242" t="s">
        <v>125</v>
      </c>
      <c r="E213" s="259" t="s">
        <v>1</v>
      </c>
      <c r="F213" s="260" t="s">
        <v>233</v>
      </c>
      <c r="G213" s="258"/>
      <c r="H213" s="259" t="s">
        <v>1</v>
      </c>
      <c r="I213" s="261"/>
      <c r="J213" s="258"/>
      <c r="K213" s="258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125</v>
      </c>
      <c r="AU213" s="266" t="s">
        <v>83</v>
      </c>
      <c r="AV213" s="14" t="s">
        <v>81</v>
      </c>
      <c r="AW213" s="14" t="s">
        <v>30</v>
      </c>
      <c r="AX213" s="14" t="s">
        <v>73</v>
      </c>
      <c r="AY213" s="266" t="s">
        <v>115</v>
      </c>
    </row>
    <row r="214" s="13" customFormat="1">
      <c r="A214" s="13"/>
      <c r="B214" s="246"/>
      <c r="C214" s="247"/>
      <c r="D214" s="242" t="s">
        <v>125</v>
      </c>
      <c r="E214" s="248" t="s">
        <v>1</v>
      </c>
      <c r="F214" s="249" t="s">
        <v>234</v>
      </c>
      <c r="G214" s="247"/>
      <c r="H214" s="250">
        <v>61.200000000000003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125</v>
      </c>
      <c r="AU214" s="256" t="s">
        <v>83</v>
      </c>
      <c r="AV214" s="13" t="s">
        <v>83</v>
      </c>
      <c r="AW214" s="13" t="s">
        <v>30</v>
      </c>
      <c r="AX214" s="13" t="s">
        <v>73</v>
      </c>
      <c r="AY214" s="256" t="s">
        <v>115</v>
      </c>
    </row>
    <row r="215" s="14" customFormat="1">
      <c r="A215" s="14"/>
      <c r="B215" s="257"/>
      <c r="C215" s="258"/>
      <c r="D215" s="242" t="s">
        <v>125</v>
      </c>
      <c r="E215" s="259" t="s">
        <v>1</v>
      </c>
      <c r="F215" s="260" t="s">
        <v>235</v>
      </c>
      <c r="G215" s="258"/>
      <c r="H215" s="259" t="s">
        <v>1</v>
      </c>
      <c r="I215" s="261"/>
      <c r="J215" s="258"/>
      <c r="K215" s="258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125</v>
      </c>
      <c r="AU215" s="266" t="s">
        <v>83</v>
      </c>
      <c r="AV215" s="14" t="s">
        <v>81</v>
      </c>
      <c r="AW215" s="14" t="s">
        <v>30</v>
      </c>
      <c r="AX215" s="14" t="s">
        <v>73</v>
      </c>
      <c r="AY215" s="266" t="s">
        <v>115</v>
      </c>
    </row>
    <row r="216" s="14" customFormat="1">
      <c r="A216" s="14"/>
      <c r="B216" s="257"/>
      <c r="C216" s="258"/>
      <c r="D216" s="242" t="s">
        <v>125</v>
      </c>
      <c r="E216" s="259" t="s">
        <v>1</v>
      </c>
      <c r="F216" s="260" t="s">
        <v>236</v>
      </c>
      <c r="G216" s="258"/>
      <c r="H216" s="259" t="s">
        <v>1</v>
      </c>
      <c r="I216" s="261"/>
      <c r="J216" s="258"/>
      <c r="K216" s="258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125</v>
      </c>
      <c r="AU216" s="266" t="s">
        <v>83</v>
      </c>
      <c r="AV216" s="14" t="s">
        <v>81</v>
      </c>
      <c r="AW216" s="14" t="s">
        <v>30</v>
      </c>
      <c r="AX216" s="14" t="s">
        <v>73</v>
      </c>
      <c r="AY216" s="266" t="s">
        <v>115</v>
      </c>
    </row>
    <row r="217" s="13" customFormat="1">
      <c r="A217" s="13"/>
      <c r="B217" s="246"/>
      <c r="C217" s="247"/>
      <c r="D217" s="242" t="s">
        <v>125</v>
      </c>
      <c r="E217" s="248" t="s">
        <v>1</v>
      </c>
      <c r="F217" s="249" t="s">
        <v>237</v>
      </c>
      <c r="G217" s="247"/>
      <c r="H217" s="250">
        <v>102.95999999999999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125</v>
      </c>
      <c r="AU217" s="256" t="s">
        <v>83</v>
      </c>
      <c r="AV217" s="13" t="s">
        <v>83</v>
      </c>
      <c r="AW217" s="13" t="s">
        <v>30</v>
      </c>
      <c r="AX217" s="13" t="s">
        <v>73</v>
      </c>
      <c r="AY217" s="256" t="s">
        <v>115</v>
      </c>
    </row>
    <row r="218" s="14" customFormat="1">
      <c r="A218" s="14"/>
      <c r="B218" s="257"/>
      <c r="C218" s="258"/>
      <c r="D218" s="242" t="s">
        <v>125</v>
      </c>
      <c r="E218" s="259" t="s">
        <v>1</v>
      </c>
      <c r="F218" s="260" t="s">
        <v>238</v>
      </c>
      <c r="G218" s="258"/>
      <c r="H218" s="259" t="s">
        <v>1</v>
      </c>
      <c r="I218" s="261"/>
      <c r="J218" s="258"/>
      <c r="K218" s="258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125</v>
      </c>
      <c r="AU218" s="266" t="s">
        <v>83</v>
      </c>
      <c r="AV218" s="14" t="s">
        <v>81</v>
      </c>
      <c r="AW218" s="14" t="s">
        <v>30</v>
      </c>
      <c r="AX218" s="14" t="s">
        <v>73</v>
      </c>
      <c r="AY218" s="266" t="s">
        <v>115</v>
      </c>
    </row>
    <row r="219" s="14" customFormat="1">
      <c r="A219" s="14"/>
      <c r="B219" s="257"/>
      <c r="C219" s="258"/>
      <c r="D219" s="242" t="s">
        <v>125</v>
      </c>
      <c r="E219" s="259" t="s">
        <v>1</v>
      </c>
      <c r="F219" s="260" t="s">
        <v>239</v>
      </c>
      <c r="G219" s="258"/>
      <c r="H219" s="259" t="s">
        <v>1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125</v>
      </c>
      <c r="AU219" s="266" t="s">
        <v>83</v>
      </c>
      <c r="AV219" s="14" t="s">
        <v>81</v>
      </c>
      <c r="AW219" s="14" t="s">
        <v>30</v>
      </c>
      <c r="AX219" s="14" t="s">
        <v>73</v>
      </c>
      <c r="AY219" s="266" t="s">
        <v>115</v>
      </c>
    </row>
    <row r="220" s="13" customFormat="1">
      <c r="A220" s="13"/>
      <c r="B220" s="246"/>
      <c r="C220" s="247"/>
      <c r="D220" s="242" t="s">
        <v>125</v>
      </c>
      <c r="E220" s="248" t="s">
        <v>1</v>
      </c>
      <c r="F220" s="249" t="s">
        <v>240</v>
      </c>
      <c r="G220" s="247"/>
      <c r="H220" s="250">
        <v>51.299999999999997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125</v>
      </c>
      <c r="AU220" s="256" t="s">
        <v>83</v>
      </c>
      <c r="AV220" s="13" t="s">
        <v>83</v>
      </c>
      <c r="AW220" s="13" t="s">
        <v>30</v>
      </c>
      <c r="AX220" s="13" t="s">
        <v>73</v>
      </c>
      <c r="AY220" s="256" t="s">
        <v>115</v>
      </c>
    </row>
    <row r="221" s="15" customFormat="1">
      <c r="A221" s="15"/>
      <c r="B221" s="269"/>
      <c r="C221" s="270"/>
      <c r="D221" s="242" t="s">
        <v>125</v>
      </c>
      <c r="E221" s="271" t="s">
        <v>1</v>
      </c>
      <c r="F221" s="272" t="s">
        <v>160</v>
      </c>
      <c r="G221" s="270"/>
      <c r="H221" s="273">
        <v>215.45999999999998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9" t="s">
        <v>125</v>
      </c>
      <c r="AU221" s="279" t="s">
        <v>83</v>
      </c>
      <c r="AV221" s="15" t="s">
        <v>121</v>
      </c>
      <c r="AW221" s="15" t="s">
        <v>30</v>
      </c>
      <c r="AX221" s="15" t="s">
        <v>81</v>
      </c>
      <c r="AY221" s="279" t="s">
        <v>115</v>
      </c>
    </row>
    <row r="222" s="12" customFormat="1" ht="22.8" customHeight="1">
      <c r="A222" s="12"/>
      <c r="B222" s="215"/>
      <c r="C222" s="216"/>
      <c r="D222" s="217" t="s">
        <v>72</v>
      </c>
      <c r="E222" s="267" t="s">
        <v>196</v>
      </c>
      <c r="F222" s="267" t="s">
        <v>241</v>
      </c>
      <c r="G222" s="216"/>
      <c r="H222" s="216"/>
      <c r="I222" s="219"/>
      <c r="J222" s="268">
        <f>BK222</f>
        <v>0</v>
      </c>
      <c r="K222" s="216"/>
      <c r="L222" s="221"/>
      <c r="M222" s="222"/>
      <c r="N222" s="223"/>
      <c r="O222" s="223"/>
      <c r="P222" s="224">
        <f>SUM(P223:P258)</f>
        <v>0</v>
      </c>
      <c r="Q222" s="223"/>
      <c r="R222" s="224">
        <f>SUM(R223:R258)</f>
        <v>0</v>
      </c>
      <c r="S222" s="223"/>
      <c r="T222" s="225">
        <f>SUM(T223:T258)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6" t="s">
        <v>81</v>
      </c>
      <c r="AT222" s="227" t="s">
        <v>72</v>
      </c>
      <c r="AU222" s="227" t="s">
        <v>81</v>
      </c>
      <c r="AY222" s="226" t="s">
        <v>115</v>
      </c>
      <c r="BK222" s="228">
        <f>SUM(BK223:BK258)</f>
        <v>0</v>
      </c>
    </row>
    <row r="223" s="2" customFormat="1" ht="16.5" customHeight="1">
      <c r="A223" s="38"/>
      <c r="B223" s="39"/>
      <c r="C223" s="229" t="s">
        <v>242</v>
      </c>
      <c r="D223" s="229" t="s">
        <v>116</v>
      </c>
      <c r="E223" s="230" t="s">
        <v>243</v>
      </c>
      <c r="F223" s="231" t="s">
        <v>244</v>
      </c>
      <c r="G223" s="232" t="s">
        <v>245</v>
      </c>
      <c r="H223" s="233">
        <v>30</v>
      </c>
      <c r="I223" s="234"/>
      <c r="J223" s="235">
        <f>ROUND(I223*H223,2)</f>
        <v>0</v>
      </c>
      <c r="K223" s="231" t="s">
        <v>120</v>
      </c>
      <c r="L223" s="44"/>
      <c r="M223" s="236" t="s">
        <v>1</v>
      </c>
      <c r="N223" s="237" t="s">
        <v>38</v>
      </c>
      <c r="O223" s="91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0" t="s">
        <v>121</v>
      </c>
      <c r="AT223" s="240" t="s">
        <v>116</v>
      </c>
      <c r="AU223" s="240" t="s">
        <v>83</v>
      </c>
      <c r="AY223" s="17" t="s">
        <v>115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7" t="s">
        <v>81</v>
      </c>
      <c r="BK223" s="241">
        <f>ROUND(I223*H223,2)</f>
        <v>0</v>
      </c>
      <c r="BL223" s="17" t="s">
        <v>121</v>
      </c>
      <c r="BM223" s="240" t="s">
        <v>246</v>
      </c>
    </row>
    <row r="224" s="2" customFormat="1">
      <c r="A224" s="38"/>
      <c r="B224" s="39"/>
      <c r="C224" s="40"/>
      <c r="D224" s="242" t="s">
        <v>123</v>
      </c>
      <c r="E224" s="40"/>
      <c r="F224" s="243" t="s">
        <v>247</v>
      </c>
      <c r="G224" s="40"/>
      <c r="H224" s="40"/>
      <c r="I224" s="140"/>
      <c r="J224" s="40"/>
      <c r="K224" s="40"/>
      <c r="L224" s="44"/>
      <c r="M224" s="244"/>
      <c r="N224" s="24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123</v>
      </c>
      <c r="AU224" s="17" t="s">
        <v>83</v>
      </c>
    </row>
    <row r="225" s="14" customFormat="1">
      <c r="A225" s="14"/>
      <c r="B225" s="257"/>
      <c r="C225" s="258"/>
      <c r="D225" s="242" t="s">
        <v>125</v>
      </c>
      <c r="E225" s="259" t="s">
        <v>1</v>
      </c>
      <c r="F225" s="260" t="s">
        <v>248</v>
      </c>
      <c r="G225" s="258"/>
      <c r="H225" s="259" t="s">
        <v>1</v>
      </c>
      <c r="I225" s="261"/>
      <c r="J225" s="258"/>
      <c r="K225" s="258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125</v>
      </c>
      <c r="AU225" s="266" t="s">
        <v>83</v>
      </c>
      <c r="AV225" s="14" t="s">
        <v>81</v>
      </c>
      <c r="AW225" s="14" t="s">
        <v>30</v>
      </c>
      <c r="AX225" s="14" t="s">
        <v>73</v>
      </c>
      <c r="AY225" s="266" t="s">
        <v>115</v>
      </c>
    </row>
    <row r="226" s="13" customFormat="1">
      <c r="A226" s="13"/>
      <c r="B226" s="246"/>
      <c r="C226" s="247"/>
      <c r="D226" s="242" t="s">
        <v>125</v>
      </c>
      <c r="E226" s="248" t="s">
        <v>1</v>
      </c>
      <c r="F226" s="249" t="s">
        <v>249</v>
      </c>
      <c r="G226" s="247"/>
      <c r="H226" s="250">
        <v>30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125</v>
      </c>
      <c r="AU226" s="256" t="s">
        <v>83</v>
      </c>
      <c r="AV226" s="13" t="s">
        <v>83</v>
      </c>
      <c r="AW226" s="13" t="s">
        <v>30</v>
      </c>
      <c r="AX226" s="13" t="s">
        <v>81</v>
      </c>
      <c r="AY226" s="256" t="s">
        <v>115</v>
      </c>
    </row>
    <row r="227" s="2" customFormat="1" ht="16.5" customHeight="1">
      <c r="A227" s="38"/>
      <c r="B227" s="39"/>
      <c r="C227" s="229" t="s">
        <v>250</v>
      </c>
      <c r="D227" s="229" t="s">
        <v>116</v>
      </c>
      <c r="E227" s="230" t="s">
        <v>251</v>
      </c>
      <c r="F227" s="231" t="s">
        <v>252</v>
      </c>
      <c r="G227" s="232" t="s">
        <v>245</v>
      </c>
      <c r="H227" s="233">
        <v>30</v>
      </c>
      <c r="I227" s="234"/>
      <c r="J227" s="235">
        <f>ROUND(I227*H227,2)</f>
        <v>0</v>
      </c>
      <c r="K227" s="231" t="s">
        <v>120</v>
      </c>
      <c r="L227" s="44"/>
      <c r="M227" s="236" t="s">
        <v>1</v>
      </c>
      <c r="N227" s="237" t="s">
        <v>38</v>
      </c>
      <c r="O227" s="91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0" t="s">
        <v>121</v>
      </c>
      <c r="AT227" s="240" t="s">
        <v>116</v>
      </c>
      <c r="AU227" s="240" t="s">
        <v>83</v>
      </c>
      <c r="AY227" s="17" t="s">
        <v>115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7" t="s">
        <v>81</v>
      </c>
      <c r="BK227" s="241">
        <f>ROUND(I227*H227,2)</f>
        <v>0</v>
      </c>
      <c r="BL227" s="17" t="s">
        <v>121</v>
      </c>
      <c r="BM227" s="240" t="s">
        <v>253</v>
      </c>
    </row>
    <row r="228" s="2" customFormat="1">
      <c r="A228" s="38"/>
      <c r="B228" s="39"/>
      <c r="C228" s="40"/>
      <c r="D228" s="242" t="s">
        <v>123</v>
      </c>
      <c r="E228" s="40"/>
      <c r="F228" s="243" t="s">
        <v>254</v>
      </c>
      <c r="G228" s="40"/>
      <c r="H228" s="40"/>
      <c r="I228" s="140"/>
      <c r="J228" s="40"/>
      <c r="K228" s="40"/>
      <c r="L228" s="44"/>
      <c r="M228" s="244"/>
      <c r="N228" s="24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123</v>
      </c>
      <c r="AU228" s="17" t="s">
        <v>83</v>
      </c>
    </row>
    <row r="229" s="14" customFormat="1">
      <c r="A229" s="14"/>
      <c r="B229" s="257"/>
      <c r="C229" s="258"/>
      <c r="D229" s="242" t="s">
        <v>125</v>
      </c>
      <c r="E229" s="259" t="s">
        <v>1</v>
      </c>
      <c r="F229" s="260" t="s">
        <v>255</v>
      </c>
      <c r="G229" s="258"/>
      <c r="H229" s="259" t="s">
        <v>1</v>
      </c>
      <c r="I229" s="261"/>
      <c r="J229" s="258"/>
      <c r="K229" s="258"/>
      <c r="L229" s="262"/>
      <c r="M229" s="263"/>
      <c r="N229" s="264"/>
      <c r="O229" s="264"/>
      <c r="P229" s="264"/>
      <c r="Q229" s="264"/>
      <c r="R229" s="264"/>
      <c r="S229" s="264"/>
      <c r="T229" s="26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6" t="s">
        <v>125</v>
      </c>
      <c r="AU229" s="266" t="s">
        <v>83</v>
      </c>
      <c r="AV229" s="14" t="s">
        <v>81</v>
      </c>
      <c r="AW229" s="14" t="s">
        <v>30</v>
      </c>
      <c r="AX229" s="14" t="s">
        <v>73</v>
      </c>
      <c r="AY229" s="266" t="s">
        <v>115</v>
      </c>
    </row>
    <row r="230" s="13" customFormat="1">
      <c r="A230" s="13"/>
      <c r="B230" s="246"/>
      <c r="C230" s="247"/>
      <c r="D230" s="242" t="s">
        <v>125</v>
      </c>
      <c r="E230" s="248" t="s">
        <v>1</v>
      </c>
      <c r="F230" s="249" t="s">
        <v>249</v>
      </c>
      <c r="G230" s="247"/>
      <c r="H230" s="250">
        <v>30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125</v>
      </c>
      <c r="AU230" s="256" t="s">
        <v>83</v>
      </c>
      <c r="AV230" s="13" t="s">
        <v>83</v>
      </c>
      <c r="AW230" s="13" t="s">
        <v>30</v>
      </c>
      <c r="AX230" s="13" t="s">
        <v>81</v>
      </c>
      <c r="AY230" s="256" t="s">
        <v>115</v>
      </c>
    </row>
    <row r="231" s="2" customFormat="1" ht="16.5" customHeight="1">
      <c r="A231" s="38"/>
      <c r="B231" s="39"/>
      <c r="C231" s="229" t="s">
        <v>256</v>
      </c>
      <c r="D231" s="229" t="s">
        <v>116</v>
      </c>
      <c r="E231" s="230" t="s">
        <v>257</v>
      </c>
      <c r="F231" s="231" t="s">
        <v>258</v>
      </c>
      <c r="G231" s="232" t="s">
        <v>119</v>
      </c>
      <c r="H231" s="233">
        <v>1.5</v>
      </c>
      <c r="I231" s="234"/>
      <c r="J231" s="235">
        <f>ROUND(I231*H231,2)</f>
        <v>0</v>
      </c>
      <c r="K231" s="231" t="s">
        <v>120</v>
      </c>
      <c r="L231" s="44"/>
      <c r="M231" s="236" t="s">
        <v>1</v>
      </c>
      <c r="N231" s="237" t="s">
        <v>38</v>
      </c>
      <c r="O231" s="91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0" t="s">
        <v>121</v>
      </c>
      <c r="AT231" s="240" t="s">
        <v>116</v>
      </c>
      <c r="AU231" s="240" t="s">
        <v>83</v>
      </c>
      <c r="AY231" s="17" t="s">
        <v>115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7" t="s">
        <v>81</v>
      </c>
      <c r="BK231" s="241">
        <f>ROUND(I231*H231,2)</f>
        <v>0</v>
      </c>
      <c r="BL231" s="17" t="s">
        <v>121</v>
      </c>
      <c r="BM231" s="240" t="s">
        <v>259</v>
      </c>
    </row>
    <row r="232" s="2" customFormat="1">
      <c r="A232" s="38"/>
      <c r="B232" s="39"/>
      <c r="C232" s="40"/>
      <c r="D232" s="242" t="s">
        <v>123</v>
      </c>
      <c r="E232" s="40"/>
      <c r="F232" s="243" t="s">
        <v>260</v>
      </c>
      <c r="G232" s="40"/>
      <c r="H232" s="40"/>
      <c r="I232" s="140"/>
      <c r="J232" s="40"/>
      <c r="K232" s="40"/>
      <c r="L232" s="44"/>
      <c r="M232" s="244"/>
      <c r="N232" s="24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123</v>
      </c>
      <c r="AU232" s="17" t="s">
        <v>83</v>
      </c>
    </row>
    <row r="233" s="14" customFormat="1">
      <c r="A233" s="14"/>
      <c r="B233" s="257"/>
      <c r="C233" s="258"/>
      <c r="D233" s="242" t="s">
        <v>125</v>
      </c>
      <c r="E233" s="259" t="s">
        <v>1</v>
      </c>
      <c r="F233" s="260" t="s">
        <v>176</v>
      </c>
      <c r="G233" s="258"/>
      <c r="H233" s="259" t="s">
        <v>1</v>
      </c>
      <c r="I233" s="261"/>
      <c r="J233" s="258"/>
      <c r="K233" s="258"/>
      <c r="L233" s="262"/>
      <c r="M233" s="263"/>
      <c r="N233" s="264"/>
      <c r="O233" s="264"/>
      <c r="P233" s="264"/>
      <c r="Q233" s="264"/>
      <c r="R233" s="264"/>
      <c r="S233" s="264"/>
      <c r="T233" s="26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6" t="s">
        <v>125</v>
      </c>
      <c r="AU233" s="266" t="s">
        <v>83</v>
      </c>
      <c r="AV233" s="14" t="s">
        <v>81</v>
      </c>
      <c r="AW233" s="14" t="s">
        <v>30</v>
      </c>
      <c r="AX233" s="14" t="s">
        <v>73</v>
      </c>
      <c r="AY233" s="266" t="s">
        <v>115</v>
      </c>
    </row>
    <row r="234" s="14" customFormat="1">
      <c r="A234" s="14"/>
      <c r="B234" s="257"/>
      <c r="C234" s="258"/>
      <c r="D234" s="242" t="s">
        <v>125</v>
      </c>
      <c r="E234" s="259" t="s">
        <v>1</v>
      </c>
      <c r="F234" s="260" t="s">
        <v>261</v>
      </c>
      <c r="G234" s="258"/>
      <c r="H234" s="259" t="s">
        <v>1</v>
      </c>
      <c r="I234" s="261"/>
      <c r="J234" s="258"/>
      <c r="K234" s="258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125</v>
      </c>
      <c r="AU234" s="266" t="s">
        <v>83</v>
      </c>
      <c r="AV234" s="14" t="s">
        <v>81</v>
      </c>
      <c r="AW234" s="14" t="s">
        <v>30</v>
      </c>
      <c r="AX234" s="14" t="s">
        <v>73</v>
      </c>
      <c r="AY234" s="266" t="s">
        <v>115</v>
      </c>
    </row>
    <row r="235" s="13" customFormat="1">
      <c r="A235" s="13"/>
      <c r="B235" s="246"/>
      <c r="C235" s="247"/>
      <c r="D235" s="242" t="s">
        <v>125</v>
      </c>
      <c r="E235" s="248" t="s">
        <v>1</v>
      </c>
      <c r="F235" s="249" t="s">
        <v>262</v>
      </c>
      <c r="G235" s="247"/>
      <c r="H235" s="250">
        <v>1.5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125</v>
      </c>
      <c r="AU235" s="256" t="s">
        <v>83</v>
      </c>
      <c r="AV235" s="13" t="s">
        <v>83</v>
      </c>
      <c r="AW235" s="13" t="s">
        <v>30</v>
      </c>
      <c r="AX235" s="13" t="s">
        <v>81</v>
      </c>
      <c r="AY235" s="256" t="s">
        <v>115</v>
      </c>
    </row>
    <row r="236" s="2" customFormat="1" ht="16.5" customHeight="1">
      <c r="A236" s="38"/>
      <c r="B236" s="39"/>
      <c r="C236" s="229" t="s">
        <v>263</v>
      </c>
      <c r="D236" s="229" t="s">
        <v>116</v>
      </c>
      <c r="E236" s="230" t="s">
        <v>264</v>
      </c>
      <c r="F236" s="231" t="s">
        <v>265</v>
      </c>
      <c r="G236" s="232" t="s">
        <v>119</v>
      </c>
      <c r="H236" s="233">
        <v>3.5</v>
      </c>
      <c r="I236" s="234"/>
      <c r="J236" s="235">
        <f>ROUND(I236*H236,2)</f>
        <v>0</v>
      </c>
      <c r="K236" s="231" t="s">
        <v>120</v>
      </c>
      <c r="L236" s="44"/>
      <c r="M236" s="236" t="s">
        <v>1</v>
      </c>
      <c r="N236" s="237" t="s">
        <v>38</v>
      </c>
      <c r="O236" s="91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121</v>
      </c>
      <c r="AT236" s="240" t="s">
        <v>116</v>
      </c>
      <c r="AU236" s="240" t="s">
        <v>83</v>
      </c>
      <c r="AY236" s="17" t="s">
        <v>115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81</v>
      </c>
      <c r="BK236" s="241">
        <f>ROUND(I236*H236,2)</f>
        <v>0</v>
      </c>
      <c r="BL236" s="17" t="s">
        <v>121</v>
      </c>
      <c r="BM236" s="240" t="s">
        <v>266</v>
      </c>
    </row>
    <row r="237" s="2" customFormat="1">
      <c r="A237" s="38"/>
      <c r="B237" s="39"/>
      <c r="C237" s="40"/>
      <c r="D237" s="242" t="s">
        <v>123</v>
      </c>
      <c r="E237" s="40"/>
      <c r="F237" s="243" t="s">
        <v>260</v>
      </c>
      <c r="G237" s="40"/>
      <c r="H237" s="40"/>
      <c r="I237" s="140"/>
      <c r="J237" s="40"/>
      <c r="K237" s="40"/>
      <c r="L237" s="44"/>
      <c r="M237" s="244"/>
      <c r="N237" s="24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123</v>
      </c>
      <c r="AU237" s="17" t="s">
        <v>83</v>
      </c>
    </row>
    <row r="238" s="14" customFormat="1">
      <c r="A238" s="14"/>
      <c r="B238" s="257"/>
      <c r="C238" s="258"/>
      <c r="D238" s="242" t="s">
        <v>125</v>
      </c>
      <c r="E238" s="259" t="s">
        <v>1</v>
      </c>
      <c r="F238" s="260" t="s">
        <v>267</v>
      </c>
      <c r="G238" s="258"/>
      <c r="H238" s="259" t="s">
        <v>1</v>
      </c>
      <c r="I238" s="261"/>
      <c r="J238" s="258"/>
      <c r="K238" s="258"/>
      <c r="L238" s="262"/>
      <c r="M238" s="263"/>
      <c r="N238" s="264"/>
      <c r="O238" s="264"/>
      <c r="P238" s="264"/>
      <c r="Q238" s="264"/>
      <c r="R238" s="264"/>
      <c r="S238" s="264"/>
      <c r="T238" s="26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6" t="s">
        <v>125</v>
      </c>
      <c r="AU238" s="266" t="s">
        <v>83</v>
      </c>
      <c r="AV238" s="14" t="s">
        <v>81</v>
      </c>
      <c r="AW238" s="14" t="s">
        <v>30</v>
      </c>
      <c r="AX238" s="14" t="s">
        <v>73</v>
      </c>
      <c r="AY238" s="266" t="s">
        <v>115</v>
      </c>
    </row>
    <row r="239" s="14" customFormat="1">
      <c r="A239" s="14"/>
      <c r="B239" s="257"/>
      <c r="C239" s="258"/>
      <c r="D239" s="242" t="s">
        <v>125</v>
      </c>
      <c r="E239" s="259" t="s">
        <v>1</v>
      </c>
      <c r="F239" s="260" t="s">
        <v>176</v>
      </c>
      <c r="G239" s="258"/>
      <c r="H239" s="259" t="s">
        <v>1</v>
      </c>
      <c r="I239" s="261"/>
      <c r="J239" s="258"/>
      <c r="K239" s="258"/>
      <c r="L239" s="262"/>
      <c r="M239" s="263"/>
      <c r="N239" s="264"/>
      <c r="O239" s="264"/>
      <c r="P239" s="264"/>
      <c r="Q239" s="264"/>
      <c r="R239" s="264"/>
      <c r="S239" s="264"/>
      <c r="T239" s="26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6" t="s">
        <v>125</v>
      </c>
      <c r="AU239" s="266" t="s">
        <v>83</v>
      </c>
      <c r="AV239" s="14" t="s">
        <v>81</v>
      </c>
      <c r="AW239" s="14" t="s">
        <v>30</v>
      </c>
      <c r="AX239" s="14" t="s">
        <v>73</v>
      </c>
      <c r="AY239" s="266" t="s">
        <v>115</v>
      </c>
    </row>
    <row r="240" s="13" customFormat="1">
      <c r="A240" s="13"/>
      <c r="B240" s="246"/>
      <c r="C240" s="247"/>
      <c r="D240" s="242" t="s">
        <v>125</v>
      </c>
      <c r="E240" s="248" t="s">
        <v>1</v>
      </c>
      <c r="F240" s="249" t="s">
        <v>268</v>
      </c>
      <c r="G240" s="247"/>
      <c r="H240" s="250">
        <v>0.5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6" t="s">
        <v>125</v>
      </c>
      <c r="AU240" s="256" t="s">
        <v>83</v>
      </c>
      <c r="AV240" s="13" t="s">
        <v>83</v>
      </c>
      <c r="AW240" s="13" t="s">
        <v>30</v>
      </c>
      <c r="AX240" s="13" t="s">
        <v>73</v>
      </c>
      <c r="AY240" s="256" t="s">
        <v>115</v>
      </c>
    </row>
    <row r="241" s="14" customFormat="1">
      <c r="A241" s="14"/>
      <c r="B241" s="257"/>
      <c r="C241" s="258"/>
      <c r="D241" s="242" t="s">
        <v>125</v>
      </c>
      <c r="E241" s="259" t="s">
        <v>1</v>
      </c>
      <c r="F241" s="260" t="s">
        <v>269</v>
      </c>
      <c r="G241" s="258"/>
      <c r="H241" s="259" t="s">
        <v>1</v>
      </c>
      <c r="I241" s="261"/>
      <c r="J241" s="258"/>
      <c r="K241" s="258"/>
      <c r="L241" s="262"/>
      <c r="M241" s="263"/>
      <c r="N241" s="264"/>
      <c r="O241" s="264"/>
      <c r="P241" s="264"/>
      <c r="Q241" s="264"/>
      <c r="R241" s="264"/>
      <c r="S241" s="264"/>
      <c r="T241" s="26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6" t="s">
        <v>125</v>
      </c>
      <c r="AU241" s="266" t="s">
        <v>83</v>
      </c>
      <c r="AV241" s="14" t="s">
        <v>81</v>
      </c>
      <c r="AW241" s="14" t="s">
        <v>30</v>
      </c>
      <c r="AX241" s="14" t="s">
        <v>73</v>
      </c>
      <c r="AY241" s="266" t="s">
        <v>115</v>
      </c>
    </row>
    <row r="242" s="13" customFormat="1">
      <c r="A242" s="13"/>
      <c r="B242" s="246"/>
      <c r="C242" s="247"/>
      <c r="D242" s="242" t="s">
        <v>125</v>
      </c>
      <c r="E242" s="248" t="s">
        <v>1</v>
      </c>
      <c r="F242" s="249" t="s">
        <v>81</v>
      </c>
      <c r="G242" s="247"/>
      <c r="H242" s="250">
        <v>1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125</v>
      </c>
      <c r="AU242" s="256" t="s">
        <v>83</v>
      </c>
      <c r="AV242" s="13" t="s">
        <v>83</v>
      </c>
      <c r="AW242" s="13" t="s">
        <v>30</v>
      </c>
      <c r="AX242" s="13" t="s">
        <v>73</v>
      </c>
      <c r="AY242" s="256" t="s">
        <v>115</v>
      </c>
    </row>
    <row r="243" s="14" customFormat="1">
      <c r="A243" s="14"/>
      <c r="B243" s="257"/>
      <c r="C243" s="258"/>
      <c r="D243" s="242" t="s">
        <v>125</v>
      </c>
      <c r="E243" s="259" t="s">
        <v>1</v>
      </c>
      <c r="F243" s="260" t="s">
        <v>270</v>
      </c>
      <c r="G243" s="258"/>
      <c r="H243" s="259" t="s">
        <v>1</v>
      </c>
      <c r="I243" s="261"/>
      <c r="J243" s="258"/>
      <c r="K243" s="258"/>
      <c r="L243" s="262"/>
      <c r="M243" s="263"/>
      <c r="N243" s="264"/>
      <c r="O243" s="264"/>
      <c r="P243" s="264"/>
      <c r="Q243" s="264"/>
      <c r="R243" s="264"/>
      <c r="S243" s="264"/>
      <c r="T243" s="26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6" t="s">
        <v>125</v>
      </c>
      <c r="AU243" s="266" t="s">
        <v>83</v>
      </c>
      <c r="AV243" s="14" t="s">
        <v>81</v>
      </c>
      <c r="AW243" s="14" t="s">
        <v>30</v>
      </c>
      <c r="AX243" s="14" t="s">
        <v>73</v>
      </c>
      <c r="AY243" s="266" t="s">
        <v>115</v>
      </c>
    </row>
    <row r="244" s="13" customFormat="1">
      <c r="A244" s="13"/>
      <c r="B244" s="246"/>
      <c r="C244" s="247"/>
      <c r="D244" s="242" t="s">
        <v>125</v>
      </c>
      <c r="E244" s="248" t="s">
        <v>1</v>
      </c>
      <c r="F244" s="249" t="s">
        <v>83</v>
      </c>
      <c r="G244" s="247"/>
      <c r="H244" s="250">
        <v>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125</v>
      </c>
      <c r="AU244" s="256" t="s">
        <v>83</v>
      </c>
      <c r="AV244" s="13" t="s">
        <v>83</v>
      </c>
      <c r="AW244" s="13" t="s">
        <v>30</v>
      </c>
      <c r="AX244" s="13" t="s">
        <v>73</v>
      </c>
      <c r="AY244" s="256" t="s">
        <v>115</v>
      </c>
    </row>
    <row r="245" s="15" customFormat="1">
      <c r="A245" s="15"/>
      <c r="B245" s="269"/>
      <c r="C245" s="270"/>
      <c r="D245" s="242" t="s">
        <v>125</v>
      </c>
      <c r="E245" s="271" t="s">
        <v>1</v>
      </c>
      <c r="F245" s="272" t="s">
        <v>160</v>
      </c>
      <c r="G245" s="270"/>
      <c r="H245" s="273">
        <v>3.5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9" t="s">
        <v>125</v>
      </c>
      <c r="AU245" s="279" t="s">
        <v>83</v>
      </c>
      <c r="AV245" s="15" t="s">
        <v>121</v>
      </c>
      <c r="AW245" s="15" t="s">
        <v>30</v>
      </c>
      <c r="AX245" s="15" t="s">
        <v>81</v>
      </c>
      <c r="AY245" s="279" t="s">
        <v>115</v>
      </c>
    </row>
    <row r="246" s="2" customFormat="1" ht="16.5" customHeight="1">
      <c r="A246" s="38"/>
      <c r="B246" s="39"/>
      <c r="C246" s="229" t="s">
        <v>8</v>
      </c>
      <c r="D246" s="229" t="s">
        <v>116</v>
      </c>
      <c r="E246" s="230" t="s">
        <v>271</v>
      </c>
      <c r="F246" s="231" t="s">
        <v>272</v>
      </c>
      <c r="G246" s="232" t="s">
        <v>119</v>
      </c>
      <c r="H246" s="233">
        <v>5.202</v>
      </c>
      <c r="I246" s="234"/>
      <c r="J246" s="235">
        <f>ROUND(I246*H246,2)</f>
        <v>0</v>
      </c>
      <c r="K246" s="231" t="s">
        <v>120</v>
      </c>
      <c r="L246" s="44"/>
      <c r="M246" s="236" t="s">
        <v>1</v>
      </c>
      <c r="N246" s="237" t="s">
        <v>38</v>
      </c>
      <c r="O246" s="91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121</v>
      </c>
      <c r="AT246" s="240" t="s">
        <v>116</v>
      </c>
      <c r="AU246" s="240" t="s">
        <v>83</v>
      </c>
      <c r="AY246" s="17" t="s">
        <v>115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81</v>
      </c>
      <c r="BK246" s="241">
        <f>ROUND(I246*H246,2)</f>
        <v>0</v>
      </c>
      <c r="BL246" s="17" t="s">
        <v>121</v>
      </c>
      <c r="BM246" s="240" t="s">
        <v>273</v>
      </c>
    </row>
    <row r="247" s="2" customFormat="1">
      <c r="A247" s="38"/>
      <c r="B247" s="39"/>
      <c r="C247" s="40"/>
      <c r="D247" s="242" t="s">
        <v>123</v>
      </c>
      <c r="E247" s="40"/>
      <c r="F247" s="243" t="s">
        <v>260</v>
      </c>
      <c r="G247" s="40"/>
      <c r="H247" s="40"/>
      <c r="I247" s="140"/>
      <c r="J247" s="40"/>
      <c r="K247" s="40"/>
      <c r="L247" s="44"/>
      <c r="M247" s="244"/>
      <c r="N247" s="24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123</v>
      </c>
      <c r="AU247" s="17" t="s">
        <v>83</v>
      </c>
    </row>
    <row r="248" s="14" customFormat="1">
      <c r="A248" s="14"/>
      <c r="B248" s="257"/>
      <c r="C248" s="258"/>
      <c r="D248" s="242" t="s">
        <v>125</v>
      </c>
      <c r="E248" s="259" t="s">
        <v>1</v>
      </c>
      <c r="F248" s="260" t="s">
        <v>274</v>
      </c>
      <c r="G248" s="258"/>
      <c r="H248" s="259" t="s">
        <v>1</v>
      </c>
      <c r="I248" s="261"/>
      <c r="J248" s="258"/>
      <c r="K248" s="258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125</v>
      </c>
      <c r="AU248" s="266" t="s">
        <v>83</v>
      </c>
      <c r="AV248" s="14" t="s">
        <v>81</v>
      </c>
      <c r="AW248" s="14" t="s">
        <v>30</v>
      </c>
      <c r="AX248" s="14" t="s">
        <v>73</v>
      </c>
      <c r="AY248" s="266" t="s">
        <v>115</v>
      </c>
    </row>
    <row r="249" s="14" customFormat="1">
      <c r="A249" s="14"/>
      <c r="B249" s="257"/>
      <c r="C249" s="258"/>
      <c r="D249" s="242" t="s">
        <v>125</v>
      </c>
      <c r="E249" s="259" t="s">
        <v>1</v>
      </c>
      <c r="F249" s="260" t="s">
        <v>203</v>
      </c>
      <c r="G249" s="258"/>
      <c r="H249" s="259" t="s">
        <v>1</v>
      </c>
      <c r="I249" s="261"/>
      <c r="J249" s="258"/>
      <c r="K249" s="258"/>
      <c r="L249" s="262"/>
      <c r="M249" s="263"/>
      <c r="N249" s="264"/>
      <c r="O249" s="264"/>
      <c r="P249" s="264"/>
      <c r="Q249" s="264"/>
      <c r="R249" s="264"/>
      <c r="S249" s="264"/>
      <c r="T249" s="26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6" t="s">
        <v>125</v>
      </c>
      <c r="AU249" s="266" t="s">
        <v>83</v>
      </c>
      <c r="AV249" s="14" t="s">
        <v>81</v>
      </c>
      <c r="AW249" s="14" t="s">
        <v>30</v>
      </c>
      <c r="AX249" s="14" t="s">
        <v>73</v>
      </c>
      <c r="AY249" s="266" t="s">
        <v>115</v>
      </c>
    </row>
    <row r="250" s="14" customFormat="1">
      <c r="A250" s="14"/>
      <c r="B250" s="257"/>
      <c r="C250" s="258"/>
      <c r="D250" s="242" t="s">
        <v>125</v>
      </c>
      <c r="E250" s="259" t="s">
        <v>1</v>
      </c>
      <c r="F250" s="260" t="s">
        <v>275</v>
      </c>
      <c r="G250" s="258"/>
      <c r="H250" s="259" t="s">
        <v>1</v>
      </c>
      <c r="I250" s="261"/>
      <c r="J250" s="258"/>
      <c r="K250" s="258"/>
      <c r="L250" s="262"/>
      <c r="M250" s="263"/>
      <c r="N250" s="264"/>
      <c r="O250" s="264"/>
      <c r="P250" s="264"/>
      <c r="Q250" s="264"/>
      <c r="R250" s="264"/>
      <c r="S250" s="264"/>
      <c r="T250" s="26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6" t="s">
        <v>125</v>
      </c>
      <c r="AU250" s="266" t="s">
        <v>83</v>
      </c>
      <c r="AV250" s="14" t="s">
        <v>81</v>
      </c>
      <c r="AW250" s="14" t="s">
        <v>30</v>
      </c>
      <c r="AX250" s="14" t="s">
        <v>73</v>
      </c>
      <c r="AY250" s="266" t="s">
        <v>115</v>
      </c>
    </row>
    <row r="251" s="13" customFormat="1">
      <c r="A251" s="13"/>
      <c r="B251" s="246"/>
      <c r="C251" s="247"/>
      <c r="D251" s="242" t="s">
        <v>125</v>
      </c>
      <c r="E251" s="248" t="s">
        <v>1</v>
      </c>
      <c r="F251" s="249" t="s">
        <v>276</v>
      </c>
      <c r="G251" s="247"/>
      <c r="H251" s="250">
        <v>0.34200000000000003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125</v>
      </c>
      <c r="AU251" s="256" t="s">
        <v>83</v>
      </c>
      <c r="AV251" s="13" t="s">
        <v>83</v>
      </c>
      <c r="AW251" s="13" t="s">
        <v>30</v>
      </c>
      <c r="AX251" s="13" t="s">
        <v>73</v>
      </c>
      <c r="AY251" s="256" t="s">
        <v>115</v>
      </c>
    </row>
    <row r="252" s="14" customFormat="1">
      <c r="A252" s="14"/>
      <c r="B252" s="257"/>
      <c r="C252" s="258"/>
      <c r="D252" s="242" t="s">
        <v>125</v>
      </c>
      <c r="E252" s="259" t="s">
        <v>1</v>
      </c>
      <c r="F252" s="260" t="s">
        <v>277</v>
      </c>
      <c r="G252" s="258"/>
      <c r="H252" s="259" t="s">
        <v>1</v>
      </c>
      <c r="I252" s="261"/>
      <c r="J252" s="258"/>
      <c r="K252" s="258"/>
      <c r="L252" s="262"/>
      <c r="M252" s="263"/>
      <c r="N252" s="264"/>
      <c r="O252" s="264"/>
      <c r="P252" s="264"/>
      <c r="Q252" s="264"/>
      <c r="R252" s="264"/>
      <c r="S252" s="264"/>
      <c r="T252" s="26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6" t="s">
        <v>125</v>
      </c>
      <c r="AU252" s="266" t="s">
        <v>83</v>
      </c>
      <c r="AV252" s="14" t="s">
        <v>81</v>
      </c>
      <c r="AW252" s="14" t="s">
        <v>30</v>
      </c>
      <c r="AX252" s="14" t="s">
        <v>73</v>
      </c>
      <c r="AY252" s="266" t="s">
        <v>115</v>
      </c>
    </row>
    <row r="253" s="14" customFormat="1">
      <c r="A253" s="14"/>
      <c r="B253" s="257"/>
      <c r="C253" s="258"/>
      <c r="D253" s="242" t="s">
        <v>125</v>
      </c>
      <c r="E253" s="259" t="s">
        <v>1</v>
      </c>
      <c r="F253" s="260" t="s">
        <v>278</v>
      </c>
      <c r="G253" s="258"/>
      <c r="H253" s="259" t="s">
        <v>1</v>
      </c>
      <c r="I253" s="261"/>
      <c r="J253" s="258"/>
      <c r="K253" s="258"/>
      <c r="L253" s="262"/>
      <c r="M253" s="263"/>
      <c r="N253" s="264"/>
      <c r="O253" s="264"/>
      <c r="P253" s="264"/>
      <c r="Q253" s="264"/>
      <c r="R253" s="264"/>
      <c r="S253" s="264"/>
      <c r="T253" s="26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6" t="s">
        <v>125</v>
      </c>
      <c r="AU253" s="266" t="s">
        <v>83</v>
      </c>
      <c r="AV253" s="14" t="s">
        <v>81</v>
      </c>
      <c r="AW253" s="14" t="s">
        <v>30</v>
      </c>
      <c r="AX253" s="14" t="s">
        <v>73</v>
      </c>
      <c r="AY253" s="266" t="s">
        <v>115</v>
      </c>
    </row>
    <row r="254" s="13" customFormat="1">
      <c r="A254" s="13"/>
      <c r="B254" s="246"/>
      <c r="C254" s="247"/>
      <c r="D254" s="242" t="s">
        <v>125</v>
      </c>
      <c r="E254" s="248" t="s">
        <v>1</v>
      </c>
      <c r="F254" s="249" t="s">
        <v>279</v>
      </c>
      <c r="G254" s="247"/>
      <c r="H254" s="250">
        <v>1.385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125</v>
      </c>
      <c r="AU254" s="256" t="s">
        <v>83</v>
      </c>
      <c r="AV254" s="13" t="s">
        <v>83</v>
      </c>
      <c r="AW254" s="13" t="s">
        <v>30</v>
      </c>
      <c r="AX254" s="13" t="s">
        <v>73</v>
      </c>
      <c r="AY254" s="256" t="s">
        <v>115</v>
      </c>
    </row>
    <row r="255" s="14" customFormat="1">
      <c r="A255" s="14"/>
      <c r="B255" s="257"/>
      <c r="C255" s="258"/>
      <c r="D255" s="242" t="s">
        <v>125</v>
      </c>
      <c r="E255" s="259" t="s">
        <v>1</v>
      </c>
      <c r="F255" s="260" t="s">
        <v>280</v>
      </c>
      <c r="G255" s="258"/>
      <c r="H255" s="259" t="s">
        <v>1</v>
      </c>
      <c r="I255" s="261"/>
      <c r="J255" s="258"/>
      <c r="K255" s="258"/>
      <c r="L255" s="262"/>
      <c r="M255" s="263"/>
      <c r="N255" s="264"/>
      <c r="O255" s="264"/>
      <c r="P255" s="264"/>
      <c r="Q255" s="264"/>
      <c r="R255" s="264"/>
      <c r="S255" s="264"/>
      <c r="T255" s="26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6" t="s">
        <v>125</v>
      </c>
      <c r="AU255" s="266" t="s">
        <v>83</v>
      </c>
      <c r="AV255" s="14" t="s">
        <v>81</v>
      </c>
      <c r="AW255" s="14" t="s">
        <v>30</v>
      </c>
      <c r="AX255" s="14" t="s">
        <v>73</v>
      </c>
      <c r="AY255" s="266" t="s">
        <v>115</v>
      </c>
    </row>
    <row r="256" s="14" customFormat="1">
      <c r="A256" s="14"/>
      <c r="B256" s="257"/>
      <c r="C256" s="258"/>
      <c r="D256" s="242" t="s">
        <v>125</v>
      </c>
      <c r="E256" s="259" t="s">
        <v>1</v>
      </c>
      <c r="F256" s="260" t="s">
        <v>278</v>
      </c>
      <c r="G256" s="258"/>
      <c r="H256" s="259" t="s">
        <v>1</v>
      </c>
      <c r="I256" s="261"/>
      <c r="J256" s="258"/>
      <c r="K256" s="258"/>
      <c r="L256" s="262"/>
      <c r="M256" s="263"/>
      <c r="N256" s="264"/>
      <c r="O256" s="264"/>
      <c r="P256" s="264"/>
      <c r="Q256" s="264"/>
      <c r="R256" s="264"/>
      <c r="S256" s="264"/>
      <c r="T256" s="26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6" t="s">
        <v>125</v>
      </c>
      <c r="AU256" s="266" t="s">
        <v>83</v>
      </c>
      <c r="AV256" s="14" t="s">
        <v>81</v>
      </c>
      <c r="AW256" s="14" t="s">
        <v>30</v>
      </c>
      <c r="AX256" s="14" t="s">
        <v>73</v>
      </c>
      <c r="AY256" s="266" t="s">
        <v>115</v>
      </c>
    </row>
    <row r="257" s="13" customFormat="1">
      <c r="A257" s="13"/>
      <c r="B257" s="246"/>
      <c r="C257" s="247"/>
      <c r="D257" s="242" t="s">
        <v>125</v>
      </c>
      <c r="E257" s="248" t="s">
        <v>1</v>
      </c>
      <c r="F257" s="249" t="s">
        <v>281</v>
      </c>
      <c r="G257" s="247"/>
      <c r="H257" s="250">
        <v>3.4750000000000001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125</v>
      </c>
      <c r="AU257" s="256" t="s">
        <v>83</v>
      </c>
      <c r="AV257" s="13" t="s">
        <v>83</v>
      </c>
      <c r="AW257" s="13" t="s">
        <v>30</v>
      </c>
      <c r="AX257" s="13" t="s">
        <v>73</v>
      </c>
      <c r="AY257" s="256" t="s">
        <v>115</v>
      </c>
    </row>
    <row r="258" s="15" customFormat="1">
      <c r="A258" s="15"/>
      <c r="B258" s="269"/>
      <c r="C258" s="270"/>
      <c r="D258" s="242" t="s">
        <v>125</v>
      </c>
      <c r="E258" s="271" t="s">
        <v>1</v>
      </c>
      <c r="F258" s="272" t="s">
        <v>160</v>
      </c>
      <c r="G258" s="270"/>
      <c r="H258" s="273">
        <v>5.202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125</v>
      </c>
      <c r="AU258" s="279" t="s">
        <v>83</v>
      </c>
      <c r="AV258" s="15" t="s">
        <v>121</v>
      </c>
      <c r="AW258" s="15" t="s">
        <v>30</v>
      </c>
      <c r="AX258" s="15" t="s">
        <v>81</v>
      </c>
      <c r="AY258" s="279" t="s">
        <v>115</v>
      </c>
    </row>
    <row r="259" s="12" customFormat="1" ht="25.92" customHeight="1">
      <c r="A259" s="12"/>
      <c r="B259" s="215"/>
      <c r="C259" s="216"/>
      <c r="D259" s="217" t="s">
        <v>72</v>
      </c>
      <c r="E259" s="218" t="s">
        <v>282</v>
      </c>
      <c r="F259" s="218" t="s">
        <v>283</v>
      </c>
      <c r="G259" s="216"/>
      <c r="H259" s="216"/>
      <c r="I259" s="219"/>
      <c r="J259" s="220">
        <f>BK259</f>
        <v>0</v>
      </c>
      <c r="K259" s="216"/>
      <c r="L259" s="221"/>
      <c r="M259" s="222"/>
      <c r="N259" s="223"/>
      <c r="O259" s="223"/>
      <c r="P259" s="224">
        <f>P260</f>
        <v>0</v>
      </c>
      <c r="Q259" s="223"/>
      <c r="R259" s="224">
        <f>R260</f>
        <v>0</v>
      </c>
      <c r="S259" s="223"/>
      <c r="T259" s="225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6" t="s">
        <v>83</v>
      </c>
      <c r="AT259" s="227" t="s">
        <v>72</v>
      </c>
      <c r="AU259" s="227" t="s">
        <v>73</v>
      </c>
      <c r="AY259" s="226" t="s">
        <v>115</v>
      </c>
      <c r="BK259" s="228">
        <f>BK260</f>
        <v>0</v>
      </c>
    </row>
    <row r="260" s="12" customFormat="1" ht="22.8" customHeight="1">
      <c r="A260" s="12"/>
      <c r="B260" s="215"/>
      <c r="C260" s="216"/>
      <c r="D260" s="217" t="s">
        <v>72</v>
      </c>
      <c r="E260" s="267" t="s">
        <v>284</v>
      </c>
      <c r="F260" s="267" t="s">
        <v>285</v>
      </c>
      <c r="G260" s="216"/>
      <c r="H260" s="216"/>
      <c r="I260" s="219"/>
      <c r="J260" s="268">
        <f>BK260</f>
        <v>0</v>
      </c>
      <c r="K260" s="216"/>
      <c r="L260" s="221"/>
      <c r="M260" s="222"/>
      <c r="N260" s="223"/>
      <c r="O260" s="223"/>
      <c r="P260" s="224">
        <f>SUM(P261:P265)</f>
        <v>0</v>
      </c>
      <c r="Q260" s="223"/>
      <c r="R260" s="224">
        <f>SUM(R261:R265)</f>
        <v>0</v>
      </c>
      <c r="S260" s="223"/>
      <c r="T260" s="225">
        <f>SUM(T261:T265)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6" t="s">
        <v>83</v>
      </c>
      <c r="AT260" s="227" t="s">
        <v>72</v>
      </c>
      <c r="AU260" s="227" t="s">
        <v>81</v>
      </c>
      <c r="AY260" s="226" t="s">
        <v>115</v>
      </c>
      <c r="BK260" s="228">
        <f>SUM(BK261:BK265)</f>
        <v>0</v>
      </c>
    </row>
    <row r="261" s="2" customFormat="1" ht="16.5" customHeight="1">
      <c r="A261" s="38"/>
      <c r="B261" s="39"/>
      <c r="C261" s="229" t="s">
        <v>286</v>
      </c>
      <c r="D261" s="229" t="s">
        <v>116</v>
      </c>
      <c r="E261" s="230" t="s">
        <v>287</v>
      </c>
      <c r="F261" s="231" t="s">
        <v>288</v>
      </c>
      <c r="G261" s="232" t="s">
        <v>119</v>
      </c>
      <c r="H261" s="233">
        <v>1.2</v>
      </c>
      <c r="I261" s="234"/>
      <c r="J261" s="235">
        <f>ROUND(I261*H261,2)</f>
        <v>0</v>
      </c>
      <c r="K261" s="231" t="s">
        <v>120</v>
      </c>
      <c r="L261" s="44"/>
      <c r="M261" s="236" t="s">
        <v>1</v>
      </c>
      <c r="N261" s="237" t="s">
        <v>38</v>
      </c>
      <c r="O261" s="91"/>
      <c r="P261" s="238">
        <f>O261*H261</f>
        <v>0</v>
      </c>
      <c r="Q261" s="238">
        <v>0</v>
      </c>
      <c r="R261" s="238">
        <f>Q261*H261</f>
        <v>0</v>
      </c>
      <c r="S261" s="238">
        <v>0</v>
      </c>
      <c r="T261" s="23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0" t="s">
        <v>286</v>
      </c>
      <c r="AT261" s="240" t="s">
        <v>116</v>
      </c>
      <c r="AU261" s="240" t="s">
        <v>83</v>
      </c>
      <c r="AY261" s="17" t="s">
        <v>115</v>
      </c>
      <c r="BE261" s="241">
        <f>IF(N261="základní",J261,0)</f>
        <v>0</v>
      </c>
      <c r="BF261" s="241">
        <f>IF(N261="snížená",J261,0)</f>
        <v>0</v>
      </c>
      <c r="BG261" s="241">
        <f>IF(N261="zákl. přenesená",J261,0)</f>
        <v>0</v>
      </c>
      <c r="BH261" s="241">
        <f>IF(N261="sníž. přenesená",J261,0)</f>
        <v>0</v>
      </c>
      <c r="BI261" s="241">
        <f>IF(N261="nulová",J261,0)</f>
        <v>0</v>
      </c>
      <c r="BJ261" s="17" t="s">
        <v>81</v>
      </c>
      <c r="BK261" s="241">
        <f>ROUND(I261*H261,2)</f>
        <v>0</v>
      </c>
      <c r="BL261" s="17" t="s">
        <v>286</v>
      </c>
      <c r="BM261" s="240" t="s">
        <v>289</v>
      </c>
    </row>
    <row r="262" s="2" customFormat="1">
      <c r="A262" s="38"/>
      <c r="B262" s="39"/>
      <c r="C262" s="40"/>
      <c r="D262" s="242" t="s">
        <v>123</v>
      </c>
      <c r="E262" s="40"/>
      <c r="F262" s="243" t="s">
        <v>290</v>
      </c>
      <c r="G262" s="40"/>
      <c r="H262" s="40"/>
      <c r="I262" s="140"/>
      <c r="J262" s="40"/>
      <c r="K262" s="40"/>
      <c r="L262" s="44"/>
      <c r="M262" s="244"/>
      <c r="N262" s="24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123</v>
      </c>
      <c r="AU262" s="17" t="s">
        <v>83</v>
      </c>
    </row>
    <row r="263" s="14" customFormat="1">
      <c r="A263" s="14"/>
      <c r="B263" s="257"/>
      <c r="C263" s="258"/>
      <c r="D263" s="242" t="s">
        <v>125</v>
      </c>
      <c r="E263" s="259" t="s">
        <v>1</v>
      </c>
      <c r="F263" s="260" t="s">
        <v>291</v>
      </c>
      <c r="G263" s="258"/>
      <c r="H263" s="259" t="s">
        <v>1</v>
      </c>
      <c r="I263" s="261"/>
      <c r="J263" s="258"/>
      <c r="K263" s="258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125</v>
      </c>
      <c r="AU263" s="266" t="s">
        <v>83</v>
      </c>
      <c r="AV263" s="14" t="s">
        <v>81</v>
      </c>
      <c r="AW263" s="14" t="s">
        <v>30</v>
      </c>
      <c r="AX263" s="14" t="s">
        <v>73</v>
      </c>
      <c r="AY263" s="266" t="s">
        <v>115</v>
      </c>
    </row>
    <row r="264" s="14" customFormat="1">
      <c r="A264" s="14"/>
      <c r="B264" s="257"/>
      <c r="C264" s="258"/>
      <c r="D264" s="242" t="s">
        <v>125</v>
      </c>
      <c r="E264" s="259" t="s">
        <v>1</v>
      </c>
      <c r="F264" s="260" t="s">
        <v>206</v>
      </c>
      <c r="G264" s="258"/>
      <c r="H264" s="259" t="s">
        <v>1</v>
      </c>
      <c r="I264" s="261"/>
      <c r="J264" s="258"/>
      <c r="K264" s="258"/>
      <c r="L264" s="262"/>
      <c r="M264" s="263"/>
      <c r="N264" s="264"/>
      <c r="O264" s="264"/>
      <c r="P264" s="264"/>
      <c r="Q264" s="264"/>
      <c r="R264" s="264"/>
      <c r="S264" s="264"/>
      <c r="T264" s="26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6" t="s">
        <v>125</v>
      </c>
      <c r="AU264" s="266" t="s">
        <v>83</v>
      </c>
      <c r="AV264" s="14" t="s">
        <v>81</v>
      </c>
      <c r="AW264" s="14" t="s">
        <v>30</v>
      </c>
      <c r="AX264" s="14" t="s">
        <v>73</v>
      </c>
      <c r="AY264" s="266" t="s">
        <v>115</v>
      </c>
    </row>
    <row r="265" s="13" customFormat="1">
      <c r="A265" s="13"/>
      <c r="B265" s="246"/>
      <c r="C265" s="247"/>
      <c r="D265" s="242" t="s">
        <v>125</v>
      </c>
      <c r="E265" s="248" t="s">
        <v>1</v>
      </c>
      <c r="F265" s="249" t="s">
        <v>292</v>
      </c>
      <c r="G265" s="247"/>
      <c r="H265" s="250">
        <v>1.2</v>
      </c>
      <c r="I265" s="251"/>
      <c r="J265" s="247"/>
      <c r="K265" s="247"/>
      <c r="L265" s="252"/>
      <c r="M265" s="280"/>
      <c r="N265" s="281"/>
      <c r="O265" s="281"/>
      <c r="P265" s="281"/>
      <c r="Q265" s="281"/>
      <c r="R265" s="281"/>
      <c r="S265" s="281"/>
      <c r="T265" s="28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6" t="s">
        <v>125</v>
      </c>
      <c r="AU265" s="256" t="s">
        <v>83</v>
      </c>
      <c r="AV265" s="13" t="s">
        <v>83</v>
      </c>
      <c r="AW265" s="13" t="s">
        <v>30</v>
      </c>
      <c r="AX265" s="13" t="s">
        <v>81</v>
      </c>
      <c r="AY265" s="256" t="s">
        <v>115</v>
      </c>
    </row>
    <row r="266" s="2" customFormat="1" ht="6.96" customHeight="1">
      <c r="A266" s="38"/>
      <c r="B266" s="66"/>
      <c r="C266" s="67"/>
      <c r="D266" s="67"/>
      <c r="E266" s="67"/>
      <c r="F266" s="67"/>
      <c r="G266" s="67"/>
      <c r="H266" s="67"/>
      <c r="I266" s="179"/>
      <c r="J266" s="67"/>
      <c r="K266" s="67"/>
      <c r="L266" s="44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sheetProtection sheet="1" autoFilter="0" formatColumns="0" formatRows="0" objects="1" scenarios="1" spinCount="100000" saltValue="xzRt8o4dlW60JIO9NocdDfzysvM8mAOy4sK3Ls9/FPe+UYGYRfRPiJAU2g1NtXDhTaqmDvqFwOcysMbtcl/+NQ==" hashValue="RN0o3JlSFcAI/6NEOLZcKLyjOtuKuW3dbhabD6NmLsYr1Xtr2KD5cAKw6aoTFcmInWbjKpAahajtE5ymIdfMww==" algorithmName="SHA-512" password="CC35"/>
  <autoFilter ref="C124:K26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2020-04-22T08:35:29Z</dcterms:created>
  <dcterms:modified xsi:type="dcterms:W3CDTF">2020-04-22T08:35:32Z</dcterms:modified>
</cp:coreProperties>
</file>